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2019 Jackson City County NoMo\Report\"/>
    </mc:Choice>
  </mc:AlternateContent>
  <xr:revisionPtr revIDLastSave="0" documentId="13_ncr:1_{D1E16285-A140-4CF9-BC25-9AD6A6B9E019}" xr6:coauthVersionLast="45" xr6:coauthVersionMax="45" xr10:uidLastSave="{00000000-0000-0000-0000-000000000000}"/>
  <bookViews>
    <workbookView xWindow="-120" yWindow="-120" windowWidth="29040" windowHeight="15840" tabRatio="873" activeTab="6" xr2:uid="{C353DFF3-B087-440C-97C2-4D025564B6B6}"/>
  </bookViews>
  <sheets>
    <sheet name="Strategy" sheetId="21" r:id="rId1"/>
    <sheet name="Funds" sheetId="22" r:id="rId2"/>
    <sheet name="A" sheetId="8" r:id="rId3"/>
    <sheet name="B" sheetId="13" r:id="rId4"/>
    <sheet name="C" sheetId="10" r:id="rId5"/>
    <sheet name="D" sheetId="15" r:id="rId6"/>
    <sheet name="E" sheetId="16" r:id="rId7"/>
    <sheet name="F" sheetId="12" r:id="rId8"/>
    <sheet name="G" sheetId="17" r:id="rId9"/>
    <sheet name="H" sheetId="11" r:id="rId10"/>
    <sheet name="I" sheetId="18" r:id="rId11"/>
  </sheets>
  <definedNames>
    <definedName name="_xlnm.Print_Area" localSheetId="2">A!$A$1:$F$40</definedName>
    <definedName name="_xlnm.Print_Area" localSheetId="3">B!$A$1:$F$25</definedName>
    <definedName name="_xlnm.Print_Area" localSheetId="4">'C'!$A$1:$F$26</definedName>
    <definedName name="_xlnm.Print_Area" localSheetId="5">D!$A$1:$F$38</definedName>
    <definedName name="_xlnm.Print_Area" localSheetId="6">E!$A$1:$F$24</definedName>
    <definedName name="_xlnm.Print_Area" localSheetId="7">F!$A$1:$F$40</definedName>
    <definedName name="_xlnm.Print_Area" localSheetId="1">Funds!$A$1:$C$35</definedName>
    <definedName name="_xlnm.Print_Area" localSheetId="8">G!$A$1:$F$24</definedName>
    <definedName name="_xlnm.Print_Area" localSheetId="9">H!$A$1:$F$42</definedName>
    <definedName name="_xlnm.Print_Area" localSheetId="10">I!$A$1:$F$27</definedName>
    <definedName name="_xlnm.Print_Area" localSheetId="0">Strategy!$A$1:$N$43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8" l="1"/>
  <c r="F11" i="17"/>
  <c r="F12" i="13"/>
  <c r="C30" i="10"/>
  <c r="F30" i="10" s="1"/>
  <c r="F29" i="10"/>
  <c r="F31" i="10" s="1"/>
  <c r="F32" i="10" l="1"/>
  <c r="F33" i="10" s="1"/>
  <c r="F35" i="10" l="1"/>
  <c r="F38" i="10" s="1"/>
  <c r="F40" i="10" s="1"/>
  <c r="F36" i="10"/>
  <c r="F37" i="10"/>
  <c r="S37" i="21" l="1"/>
  <c r="S32" i="21"/>
  <c r="S29" i="21"/>
  <c r="S24" i="21"/>
  <c r="S21" i="21"/>
  <c r="S16" i="21"/>
  <c r="S13" i="21"/>
  <c r="S9" i="21"/>
  <c r="S4" i="21"/>
  <c r="E37" i="21"/>
  <c r="E32" i="21"/>
  <c r="E29" i="21"/>
  <c r="E21" i="21"/>
  <c r="E16" i="21"/>
  <c r="F37" i="21"/>
  <c r="M37" i="21" s="1"/>
  <c r="B37" i="21"/>
  <c r="A37" i="21"/>
  <c r="B32" i="21"/>
  <c r="A32" i="21"/>
  <c r="F29" i="21"/>
  <c r="M29" i="21" s="1"/>
  <c r="B29" i="21"/>
  <c r="A29" i="21"/>
  <c r="B24" i="21"/>
  <c r="A24" i="21"/>
  <c r="F21" i="21"/>
  <c r="M21" i="21" s="1"/>
  <c r="B21" i="21"/>
  <c r="A21" i="21"/>
  <c r="B16" i="21"/>
  <c r="A16" i="21"/>
  <c r="B13" i="21"/>
  <c r="A13" i="21"/>
  <c r="B9" i="21"/>
  <c r="A9" i="21"/>
  <c r="B4" i="21"/>
  <c r="A4" i="21"/>
  <c r="C30" i="12"/>
  <c r="F30" i="12" s="1"/>
  <c r="F28" i="15"/>
  <c r="C28" i="15"/>
  <c r="F15" i="10"/>
  <c r="F16" i="10"/>
  <c r="C30" i="8"/>
  <c r="F30" i="8" s="1"/>
  <c r="F32" i="11"/>
  <c r="E7" i="10"/>
  <c r="E13" i="21" s="1"/>
  <c r="E7" i="12"/>
  <c r="E24" i="21" s="1"/>
  <c r="E7" i="8"/>
  <c r="E4" i="21" s="1"/>
  <c r="E7" i="13"/>
  <c r="E9" i="21" s="1"/>
  <c r="E7" i="15"/>
  <c r="E7" i="16"/>
  <c r="E7" i="17"/>
  <c r="F15" i="18"/>
  <c r="F14" i="17"/>
  <c r="E7" i="18"/>
  <c r="E7" i="11"/>
  <c r="E41" i="21" l="1"/>
  <c r="E43" i="21" s="1"/>
  <c r="I21" i="21"/>
  <c r="G21" i="21"/>
  <c r="G29" i="21"/>
  <c r="G37" i="21"/>
  <c r="I29" i="21"/>
  <c r="I37" i="21"/>
  <c r="K21" i="21"/>
  <c r="K29" i="21"/>
  <c r="K37" i="21"/>
  <c r="C22" i="21"/>
  <c r="C38" i="21"/>
  <c r="C30" i="21"/>
  <c r="F16" i="18"/>
  <c r="C17" i="18"/>
  <c r="F17" i="18" s="1"/>
  <c r="F14" i="18"/>
  <c r="F13" i="18"/>
  <c r="F12" i="18"/>
  <c r="C14" i="17"/>
  <c r="F13" i="17"/>
  <c r="F12" i="17"/>
  <c r="F13" i="16"/>
  <c r="F11" i="16"/>
  <c r="C14" i="16"/>
  <c r="F14" i="16" s="1"/>
  <c r="F12" i="16"/>
  <c r="F27" i="15"/>
  <c r="F29" i="15" s="1"/>
  <c r="C13" i="15"/>
  <c r="F13" i="15" s="1"/>
  <c r="F12" i="15"/>
  <c r="F11" i="15"/>
  <c r="F14" i="13"/>
  <c r="C15" i="13"/>
  <c r="F15" i="13" s="1"/>
  <c r="F13" i="13"/>
  <c r="F11" i="13"/>
  <c r="F13" i="12"/>
  <c r="F29" i="12"/>
  <c r="F31" i="12" s="1"/>
  <c r="F14" i="12"/>
  <c r="F12" i="12"/>
  <c r="F11" i="12"/>
  <c r="F18" i="18" l="1"/>
  <c r="F15" i="17"/>
  <c r="F16" i="17" s="1"/>
  <c r="F17" i="17" s="1"/>
  <c r="F15" i="16"/>
  <c r="F14" i="15"/>
  <c r="F16" i="13"/>
  <c r="F17" i="13" s="1"/>
  <c r="F18" i="13" s="1"/>
  <c r="F15" i="12"/>
  <c r="F19" i="18" l="1"/>
  <c r="F20" i="18" s="1"/>
  <c r="F21" i="17"/>
  <c r="F20" i="17"/>
  <c r="F19" i="17"/>
  <c r="F16" i="16"/>
  <c r="F17" i="16" s="1"/>
  <c r="F20" i="16" s="1"/>
  <c r="F21" i="16"/>
  <c r="F15" i="15"/>
  <c r="F16" i="15" s="1"/>
  <c r="F21" i="13"/>
  <c r="F20" i="13"/>
  <c r="F22" i="13"/>
  <c r="F16" i="12"/>
  <c r="F17" i="12" s="1"/>
  <c r="F20" i="12" s="1"/>
  <c r="F32" i="12"/>
  <c r="F33" i="12" s="1"/>
  <c r="F31" i="11"/>
  <c r="F33" i="11" s="1"/>
  <c r="F15" i="11"/>
  <c r="F14" i="11"/>
  <c r="C16" i="11"/>
  <c r="F16" i="11" s="1"/>
  <c r="F13" i="11"/>
  <c r="F12" i="11"/>
  <c r="F11" i="11"/>
  <c r="C15" i="8"/>
  <c r="F15" i="8"/>
  <c r="C14" i="10"/>
  <c r="F14" i="10" s="1"/>
  <c r="F12" i="10"/>
  <c r="F13" i="10"/>
  <c r="F11" i="10"/>
  <c r="F14" i="8"/>
  <c r="F29" i="8"/>
  <c r="F31" i="8" s="1"/>
  <c r="F13" i="8"/>
  <c r="F12" i="8"/>
  <c r="F11" i="8"/>
  <c r="F34" i="11" l="1"/>
  <c r="F35" i="11" s="1"/>
  <c r="F17" i="10"/>
  <c r="F18" i="10" s="1"/>
  <c r="F19" i="10" s="1"/>
  <c r="F23" i="18"/>
  <c r="F22" i="18"/>
  <c r="F24" i="18"/>
  <c r="F22" i="17"/>
  <c r="F24" i="17" s="1"/>
  <c r="F19" i="16"/>
  <c r="F22" i="16" s="1"/>
  <c r="F24" i="16" s="1"/>
  <c r="F19" i="15"/>
  <c r="F18" i="15"/>
  <c r="F20" i="15"/>
  <c r="F30" i="15"/>
  <c r="F31" i="15" s="1"/>
  <c r="F23" i="13"/>
  <c r="F25" i="13" s="1"/>
  <c r="F9" i="21" s="1"/>
  <c r="F19" i="12"/>
  <c r="F21" i="12"/>
  <c r="F37" i="12"/>
  <c r="F36" i="12"/>
  <c r="F35" i="12"/>
  <c r="F17" i="11"/>
  <c r="F16" i="8"/>
  <c r="M9" i="21" l="1"/>
  <c r="I9" i="21"/>
  <c r="G9" i="21"/>
  <c r="C10" i="21"/>
  <c r="K9" i="21"/>
  <c r="F25" i="18"/>
  <c r="F27" i="18" s="1"/>
  <c r="F35" i="15"/>
  <c r="F34" i="15"/>
  <c r="F33" i="15"/>
  <c r="F21" i="15"/>
  <c r="F23" i="15" s="1"/>
  <c r="F16" i="21" s="1"/>
  <c r="F22" i="12"/>
  <c r="F24" i="12" s="1"/>
  <c r="F24" i="21" s="1"/>
  <c r="F38" i="12"/>
  <c r="F40" i="12" s="1"/>
  <c r="C26" i="21" s="1"/>
  <c r="F18" i="11"/>
  <c r="F19" i="11" s="1"/>
  <c r="F23" i="11" s="1"/>
  <c r="F21" i="10"/>
  <c r="F23" i="10"/>
  <c r="F22" i="10"/>
  <c r="F32" i="8"/>
  <c r="F33" i="8" s="1"/>
  <c r="F17" i="8"/>
  <c r="F18" i="8" s="1"/>
  <c r="M16" i="21" l="1"/>
  <c r="K16" i="21"/>
  <c r="G16" i="21"/>
  <c r="I16" i="21"/>
  <c r="C17" i="21"/>
  <c r="M24" i="21"/>
  <c r="K24" i="21"/>
  <c r="I24" i="21"/>
  <c r="G24" i="21"/>
  <c r="C25" i="21"/>
  <c r="F21" i="11"/>
  <c r="F22" i="11"/>
  <c r="F36" i="15"/>
  <c r="F38" i="15" s="1"/>
  <c r="C18" i="21" s="1"/>
  <c r="F39" i="11"/>
  <c r="F37" i="11"/>
  <c r="F38" i="11"/>
  <c r="F24" i="10"/>
  <c r="F26" i="10" s="1"/>
  <c r="F13" i="21" s="1"/>
  <c r="F37" i="8"/>
  <c r="F36" i="8"/>
  <c r="F35" i="8"/>
  <c r="F21" i="8"/>
  <c r="F20" i="8"/>
  <c r="F22" i="8"/>
  <c r="F24" i="11" l="1"/>
  <c r="F26" i="11" s="1"/>
  <c r="F32" i="21" s="1"/>
  <c r="M13" i="21"/>
  <c r="I13" i="21"/>
  <c r="K13" i="21"/>
  <c r="G13" i="21"/>
  <c r="C14" i="21"/>
  <c r="F40" i="11"/>
  <c r="F42" i="11" s="1"/>
  <c r="C34" i="21" s="1"/>
  <c r="F38" i="8"/>
  <c r="F40" i="8" s="1"/>
  <c r="C6" i="21" s="1"/>
  <c r="F23" i="8"/>
  <c r="F25" i="8" s="1"/>
  <c r="F4" i="21" s="1"/>
  <c r="M32" i="21" l="1"/>
  <c r="G32" i="21"/>
  <c r="I32" i="21"/>
  <c r="C33" i="21"/>
  <c r="K32" i="21"/>
  <c r="G4" i="21"/>
  <c r="G41" i="21" s="1"/>
  <c r="M4" i="21"/>
  <c r="M41" i="21" s="1"/>
  <c r="C5" i="21"/>
  <c r="K4" i="21"/>
  <c r="K41" i="21" s="1"/>
  <c r="I4" i="21"/>
  <c r="F41" i="21"/>
  <c r="F43" i="21" s="1"/>
  <c r="I41" i="21" l="1"/>
  <c r="J41" i="21"/>
  <c r="I43" i="21"/>
  <c r="L41" i="21"/>
  <c r="K43" i="21"/>
  <c r="M43" i="21"/>
  <c r="N41" i="21"/>
  <c r="G43" i="21"/>
  <c r="H41" i="21"/>
</calcChain>
</file>

<file path=xl/sharedStrings.xml><?xml version="1.0" encoding="utf-8"?>
<sst xmlns="http://schemas.openxmlformats.org/spreadsheetml/2006/main" count="452" uniqueCount="131">
  <si>
    <t>Quantity</t>
  </si>
  <si>
    <t>Unit</t>
  </si>
  <si>
    <t>Unit Price</t>
  </si>
  <si>
    <t>Cost</t>
  </si>
  <si>
    <t>LF</t>
  </si>
  <si>
    <t>Total Length</t>
  </si>
  <si>
    <t>EA</t>
  </si>
  <si>
    <t>Contingency</t>
  </si>
  <si>
    <t>Description</t>
  </si>
  <si>
    <t>Notes:</t>
  </si>
  <si>
    <t>a</t>
  </si>
  <si>
    <t>b</t>
  </si>
  <si>
    <t>c</t>
  </si>
  <si>
    <t>Preliminary Cost Opinion</t>
  </si>
  <si>
    <t>Engineering &amp; Design</t>
  </si>
  <si>
    <t>Construction Observation</t>
  </si>
  <si>
    <t>Subtotal of Construction Costs</t>
  </si>
  <si>
    <t>Construction Administration</t>
  </si>
  <si>
    <t>Subtotal of Total Soft Costs</t>
  </si>
  <si>
    <t>Landscaping and Site Amenities</t>
  </si>
  <si>
    <t>Path on private property (mostly Consumers Energy Property)</t>
  </si>
  <si>
    <t>Total Project Cost (use existing bridge)</t>
  </si>
  <si>
    <t>Construction Total (use existing bridge)</t>
  </si>
  <si>
    <t>Path on private property</t>
  </si>
  <si>
    <t>Path along Road ROW</t>
  </si>
  <si>
    <t xml:space="preserve">Path on private property </t>
  </si>
  <si>
    <t>Crossing Island w/ RRFB and Adv. Warning</t>
  </si>
  <si>
    <t>RRFB Ped. Crossing w/ Advanced Warning</t>
  </si>
  <si>
    <t>Miles</t>
  </si>
  <si>
    <t>Path in ROW or adjacent private property</t>
  </si>
  <si>
    <t>Total Project Cost</t>
  </si>
  <si>
    <t>Construction Total</t>
  </si>
  <si>
    <t xml:space="preserve">Path in  ROW or adjacent private property </t>
  </si>
  <si>
    <t>C</t>
  </si>
  <si>
    <t>LS</t>
  </si>
  <si>
    <t>Construction Total *</t>
  </si>
  <si>
    <t>Total Project Cost *</t>
  </si>
  <si>
    <t>* Insufficient information on presence of wetlands to prepare cost opinion</t>
  </si>
  <si>
    <t>Potential Additional Cost for Boardwalks Based on Adjacent Wetlands</t>
  </si>
  <si>
    <t>A</t>
  </si>
  <si>
    <t>Parma to Albion Rail-with-Trail</t>
  </si>
  <si>
    <t>Potential Additional Boardwalk Costs</t>
  </si>
  <si>
    <t>Item</t>
  </si>
  <si>
    <t>B</t>
  </si>
  <si>
    <t>Michigan Avene | Chapel Road Pathway</t>
  </si>
  <si>
    <t>I</t>
  </si>
  <si>
    <t>Mount Hope Road Sidepath</t>
  </si>
  <si>
    <t>Hanover | Horton Rail-Trail</t>
  </si>
  <si>
    <t>D</t>
  </si>
  <si>
    <t>E</t>
  </si>
  <si>
    <t>F</t>
  </si>
  <si>
    <t>Watkins Lake Rail-Trail</t>
  </si>
  <si>
    <t>G</t>
  </si>
  <si>
    <t>Rives Rail-With-Trail</t>
  </si>
  <si>
    <t>H</t>
  </si>
  <si>
    <t>Reduction of 11' Asphalt Trail</t>
  </si>
  <si>
    <t>Retrofit Existing Bridge</t>
  </si>
  <si>
    <t>Reduction in Trail Grading</t>
  </si>
  <si>
    <t>Subtotal of Total Soft Costs for Boardwalks</t>
  </si>
  <si>
    <t>Potential Boardwalk Construction Total</t>
  </si>
  <si>
    <t>Subtotal of Potential Boardwalk Construction Costs</t>
  </si>
  <si>
    <t>ID</t>
  </si>
  <si>
    <t>Total Cost</t>
  </si>
  <si>
    <t>Priority Trail Impementation Strategy</t>
  </si>
  <si>
    <t>Per Mile</t>
  </si>
  <si>
    <t>Potential Extras</t>
  </si>
  <si>
    <t>Federal</t>
  </si>
  <si>
    <t>Local</t>
  </si>
  <si>
    <t>Private</t>
  </si>
  <si>
    <t xml:space="preserve">Per Mile </t>
  </si>
  <si>
    <t>Totals</t>
  </si>
  <si>
    <t>Primary State Funding Sources</t>
  </si>
  <si>
    <t>MDNR Trust Fund</t>
  </si>
  <si>
    <t>IBT Fund</t>
  </si>
  <si>
    <t>Primary Local Funding Sources</t>
  </si>
  <si>
    <t>General Fund</t>
  </si>
  <si>
    <t>TIFA/DDA Districts</t>
  </si>
  <si>
    <t>Foundations</t>
  </si>
  <si>
    <t>Businesses</t>
  </si>
  <si>
    <t>Federal (TAP)</t>
  </si>
  <si>
    <t xml:space="preserve">State </t>
  </si>
  <si>
    <t>Transportation Alternatives Program (TAP)</t>
  </si>
  <si>
    <t>Act 51 Section 10k Nonmotorized Expenditures</t>
  </si>
  <si>
    <t>County Parks Millage</t>
  </si>
  <si>
    <t>Primary Funding Sources Overview</t>
  </si>
  <si>
    <t>Use for construction of crosswalks, trails in ROW, and trails with strong transportation potential</t>
  </si>
  <si>
    <t>Match with state, local, and private funding sources</t>
  </si>
  <si>
    <t>-</t>
  </si>
  <si>
    <t>Approx. $23,000 annually countywide based on 1% of JCDOT's Michigan Transportation Fund Budget</t>
  </si>
  <si>
    <t>No match requirement, may be used a match for other funds</t>
  </si>
  <si>
    <t>Use for off-road trail construction and trail amenities. Can also be used for land acquisition (no limit on grant amount)</t>
  </si>
  <si>
    <t>Match with federal, local, and private funding sources</t>
  </si>
  <si>
    <t xml:space="preserve">  Proposed Funding Strategy</t>
  </si>
  <si>
    <t>Priority Trails</t>
  </si>
  <si>
    <t>Year Plan</t>
  </si>
  <si>
    <t>Summit to Clark Lake Rail-Trail</t>
  </si>
  <si>
    <t>Columbia Twp Rail-Trail</t>
  </si>
  <si>
    <t>Ann Arbor Road Pathway</t>
  </si>
  <si>
    <t>For completion of the Iron Belle Trail</t>
  </si>
  <si>
    <t>Evaluate wetlands prior to programing</t>
  </si>
  <si>
    <t>Potential Safe Routes to School Project</t>
  </si>
  <si>
    <t>Safe Routes to School (SR2S)</t>
  </si>
  <si>
    <t>Rigorous local program required; up to $200,000 grants</t>
  </si>
  <si>
    <t>Use for planning documents, educational material and construction of in-road and within ROW nonmotorized improvements</t>
  </si>
  <si>
    <t xml:space="preserve">Approx. $20 million annually statewide; $15,000 to $300,000 grant amounts; 25% min. match with &gt;40% to be competitive </t>
  </si>
  <si>
    <t>Approx. $30 million annually statewide; $200,000 min. grant amount; 20% min. match with &gt;50%  to be competitive</t>
  </si>
  <si>
    <t>14' Wide Concrete Plank Boardwalk</t>
  </si>
  <si>
    <t>14' Wide Concrete Deck Pedestrian Bridge</t>
  </si>
  <si>
    <t>Basic Site Amenities</t>
  </si>
  <si>
    <t>11' Wide Graded Existing Surface Path</t>
  </si>
  <si>
    <t>11' Wide Asphalt Path, Base, and Grading</t>
  </si>
  <si>
    <t>Crosswalk Signs and Pavement Markings</t>
  </si>
  <si>
    <t>Pedestrian RR Crossing Improvements</t>
  </si>
  <si>
    <t>Site Clearing and Rough Grading</t>
  </si>
  <si>
    <t>11' Wide Graded Existing RR Balast</t>
  </si>
  <si>
    <t>11' Wide Graded Natural Surface Path</t>
  </si>
  <si>
    <t>Reduction of 11' Natural Surface Path</t>
  </si>
  <si>
    <t>Paved shared use path on abandoned railroad corridor and crosswalks</t>
  </si>
  <si>
    <t>Reduction of 11' Graded Existing RR Balast</t>
  </si>
  <si>
    <t>Note: this is unlikely unless the railroad grade has been removed</t>
  </si>
  <si>
    <t>Grade service road; paved trail in built-up areas; paved sidepath; and crosswalks</t>
  </si>
  <si>
    <t>Grade existing service road; bridge over river; and crosswalks</t>
  </si>
  <si>
    <t>Grade existing railroad balast, short trail in town, bridges, and crosswalks</t>
  </si>
  <si>
    <t>Grade existing railroad ballast and crosswalks</t>
  </si>
  <si>
    <t>Grade existing railroad ballast, gravel road route, and crosswalks</t>
  </si>
  <si>
    <t>Paved sidepath and crosswalks</t>
  </si>
  <si>
    <t>Paved sidepath; bridge over river; and crosswalks</t>
  </si>
  <si>
    <t>Paved sidepath; bridge over freeway; RR pedestrian crossing; and crosswalks</t>
  </si>
  <si>
    <t>Path on private property (primarily Consumers Energy Property)</t>
  </si>
  <si>
    <t>* Insufficient information on presence of wetlands to prepare comprehensive cost opinion</t>
  </si>
  <si>
    <t>Note: The existing service road appears to be marginally higher than the adjacent wetlands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</si>
</sst>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_);_(* \(#,##0.0\);_(* &quot;-&quot;??_);_(@_)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8"/>
      <color theme="3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44" fontId="0" fillId="0" borderId="0" xfId="2" applyFont="1"/>
    <xf numFmtId="0" fontId="2" fillId="0" borderId="0" xfId="0" applyFont="1"/>
    <xf numFmtId="0" fontId="3" fillId="0" borderId="0" xfId="0" applyFont="1"/>
    <xf numFmtId="164" fontId="0" fillId="0" borderId="0" xfId="1" applyNumberFormat="1" applyFont="1"/>
    <xf numFmtId="165" fontId="0" fillId="0" borderId="0" xfId="2" applyNumberFormat="1" applyFont="1"/>
    <xf numFmtId="165" fontId="0" fillId="0" borderId="0" xfId="0" applyNumberFormat="1"/>
    <xf numFmtId="0" fontId="0" fillId="0" borderId="0" xfId="0" applyFont="1"/>
    <xf numFmtId="164" fontId="0" fillId="0" borderId="0" xfId="0" applyNumberFormat="1"/>
    <xf numFmtId="9" fontId="0" fillId="0" borderId="0" xfId="3" applyFont="1"/>
    <xf numFmtId="0" fontId="2" fillId="0" borderId="1" xfId="0" applyFont="1" applyBorder="1"/>
    <xf numFmtId="165" fontId="0" fillId="0" borderId="1" xfId="0" applyNumberFormat="1" applyBorder="1"/>
    <xf numFmtId="165" fontId="2" fillId="0" borderId="2" xfId="0" applyNumberFormat="1" applyFont="1" applyBorder="1"/>
    <xf numFmtId="165" fontId="2" fillId="0" borderId="0" xfId="0" applyNumberFormat="1" applyFont="1"/>
    <xf numFmtId="165" fontId="2" fillId="0" borderId="0" xfId="0" applyNumberFormat="1" applyFont="1" applyBorder="1"/>
    <xf numFmtId="165" fontId="0" fillId="0" borderId="0" xfId="2" applyNumberFormat="1" applyFont="1" applyBorder="1"/>
    <xf numFmtId="4" fontId="0" fillId="0" borderId="0" xfId="0" applyNumberFormat="1"/>
    <xf numFmtId="0" fontId="3" fillId="0" borderId="0" xfId="0" applyFont="1" applyBorder="1"/>
    <xf numFmtId="0" fontId="0" fillId="0" borderId="0" xfId="0" applyBorder="1"/>
    <xf numFmtId="164" fontId="0" fillId="0" borderId="0" xfId="1" applyNumberFormat="1" applyFont="1" applyBorder="1"/>
    <xf numFmtId="44" fontId="0" fillId="0" borderId="0" xfId="2" applyFont="1" applyBorder="1"/>
    <xf numFmtId="44" fontId="3" fillId="0" borderId="0" xfId="2" applyFont="1"/>
    <xf numFmtId="165" fontId="3" fillId="0" borderId="3" xfId="0" applyNumberFormat="1" applyFont="1" applyBorder="1"/>
    <xf numFmtId="3" fontId="0" fillId="0" borderId="0" xfId="0" applyNumberFormat="1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Border="1" applyAlignment="1">
      <alignment wrapText="1"/>
    </xf>
    <xf numFmtId="165" fontId="0" fillId="0" borderId="1" xfId="2" applyNumberFormat="1" applyFont="1" applyBorder="1"/>
    <xf numFmtId="0" fontId="6" fillId="2" borderId="0" xfId="0" applyFont="1" applyFill="1"/>
    <xf numFmtId="0" fontId="5" fillId="2" borderId="0" xfId="0" applyFont="1" applyFill="1"/>
    <xf numFmtId="166" fontId="0" fillId="0" borderId="0" xfId="0" applyNumberFormat="1"/>
    <xf numFmtId="0" fontId="0" fillId="2" borderId="0" xfId="0" applyFill="1"/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Font="1" applyAlignment="1">
      <alignment horizontal="center"/>
    </xf>
    <xf numFmtId="0" fontId="0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6" fillId="2" borderId="0" xfId="0" applyFont="1" applyFill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2" applyNumberFormat="1" applyFont="1" applyAlignment="1">
      <alignment horizontal="left"/>
    </xf>
    <xf numFmtId="0" fontId="2" fillId="0" borderId="4" xfId="0" applyFont="1" applyBorder="1"/>
    <xf numFmtId="0" fontId="2" fillId="0" borderId="6" xfId="0" applyFont="1" applyBorder="1" applyAlignment="1">
      <alignment horizontal="right"/>
    </xf>
    <xf numFmtId="165" fontId="0" fillId="0" borderId="5" xfId="2" applyNumberFormat="1" applyFont="1" applyBorder="1"/>
    <xf numFmtId="0" fontId="0" fillId="0" borderId="5" xfId="0" applyBorder="1"/>
    <xf numFmtId="167" fontId="0" fillId="0" borderId="5" xfId="0" applyNumberFormat="1" applyBorder="1"/>
    <xf numFmtId="0" fontId="2" fillId="0" borderId="7" xfId="0" applyFont="1" applyBorder="1"/>
    <xf numFmtId="0" fontId="2" fillId="0" borderId="6" xfId="0" applyFont="1" applyBorder="1" applyAlignment="1">
      <alignment horizontal="left"/>
    </xf>
    <xf numFmtId="0" fontId="0" fillId="0" borderId="0" xfId="0" quotePrefix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9" fontId="2" fillId="0" borderId="4" xfId="3" applyFont="1" applyBorder="1" applyAlignment="1">
      <alignment horizontal="center"/>
    </xf>
    <xf numFmtId="165" fontId="0" fillId="0" borderId="5" xfId="0" applyNumberFormat="1" applyBorder="1"/>
    <xf numFmtId="165" fontId="2" fillId="0" borderId="3" xfId="2" applyNumberFormat="1" applyFont="1" applyBorder="1"/>
    <xf numFmtId="165" fontId="2" fillId="0" borderId="9" xfId="2" applyNumberFormat="1" applyFont="1" applyBorder="1"/>
    <xf numFmtId="167" fontId="0" fillId="0" borderId="5" xfId="0" applyNumberFormat="1" applyBorder="1" applyAlignment="1">
      <alignment horizontal="center"/>
    </xf>
    <xf numFmtId="167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2" fillId="0" borderId="10" xfId="2" applyNumberFormat="1" applyFont="1" applyBorder="1"/>
    <xf numFmtId="165" fontId="0" fillId="0" borderId="10" xfId="2" applyNumberFormat="1" applyFont="1" applyBorder="1"/>
    <xf numFmtId="0" fontId="0" fillId="0" borderId="11" xfId="0" applyBorder="1"/>
    <xf numFmtId="9" fontId="0" fillId="4" borderId="0" xfId="3" applyFont="1" applyFill="1" applyAlignment="1">
      <alignment horizontal="center"/>
    </xf>
    <xf numFmtId="165" fontId="0" fillId="4" borderId="0" xfId="2" applyNumberFormat="1" applyFont="1" applyFill="1" applyAlignment="1">
      <alignment horizontal="center"/>
    </xf>
    <xf numFmtId="165" fontId="0" fillId="4" borderId="8" xfId="2" applyNumberFormat="1" applyFont="1" applyFill="1" applyBorder="1" applyAlignment="1">
      <alignment horizontal="center"/>
    </xf>
    <xf numFmtId="9" fontId="0" fillId="4" borderId="10" xfId="3" applyFont="1" applyFill="1" applyBorder="1" applyAlignment="1">
      <alignment horizontal="center"/>
    </xf>
    <xf numFmtId="9" fontId="2" fillId="4" borderId="4" xfId="3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9" fillId="0" borderId="0" xfId="2" applyNumberFormat="1" applyFont="1" applyBorder="1"/>
    <xf numFmtId="0" fontId="0" fillId="2" borderId="0" xfId="0" applyFill="1" applyAlignment="1">
      <alignment wrapText="1"/>
    </xf>
    <xf numFmtId="0" fontId="0" fillId="0" borderId="0" xfId="0" quotePrefix="1" applyAlignment="1">
      <alignment horizontal="center" vertical="center"/>
    </xf>
    <xf numFmtId="164" fontId="0" fillId="0" borderId="0" xfId="1" applyNumberFormat="1" applyFont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93026</xdr:colOff>
      <xdr:row>0</xdr:row>
      <xdr:rowOff>68580</xdr:rowOff>
    </xdr:from>
    <xdr:to>
      <xdr:col>5</xdr:col>
      <xdr:colOff>1455429</xdr:colOff>
      <xdr:row>5</xdr:row>
      <xdr:rowOff>116593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EFD9D7-DDC5-4FB2-ADD3-107556FCF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6026" y="68580"/>
          <a:ext cx="1400503" cy="11110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0</xdr:row>
      <xdr:rowOff>53340</xdr:rowOff>
    </xdr:from>
    <xdr:to>
      <xdr:col>5</xdr:col>
      <xdr:colOff>1232862</xdr:colOff>
      <xdr:row>5</xdr:row>
      <xdr:rowOff>91828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330F63-17F8-4C09-9EDF-3CA2655F5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85360" y="53340"/>
          <a:ext cx="1400502" cy="11110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0</xdr:row>
      <xdr:rowOff>38100</xdr:rowOff>
    </xdr:from>
    <xdr:to>
      <xdr:col>6</xdr:col>
      <xdr:colOff>327</xdr:colOff>
      <xdr:row>5</xdr:row>
      <xdr:rowOff>76588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BA875B-A1CB-484B-8314-F550F561A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48200" y="38100"/>
          <a:ext cx="1400502" cy="11110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</xdr:colOff>
      <xdr:row>0</xdr:row>
      <xdr:rowOff>0</xdr:rowOff>
    </xdr:from>
    <xdr:to>
      <xdr:col>5</xdr:col>
      <xdr:colOff>1446222</xdr:colOff>
      <xdr:row>5</xdr:row>
      <xdr:rowOff>30868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5F07EC-04B7-438D-BA55-96823967D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98720" y="0"/>
          <a:ext cx="1400502" cy="11110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30480</xdr:rowOff>
    </xdr:from>
    <xdr:to>
      <xdr:col>5</xdr:col>
      <xdr:colOff>1438602</xdr:colOff>
      <xdr:row>5</xdr:row>
      <xdr:rowOff>68968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535102-3688-4D7C-B935-51F3B5C51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91100" y="30480"/>
          <a:ext cx="1400502" cy="11110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0</xdr:row>
      <xdr:rowOff>45720</xdr:rowOff>
    </xdr:from>
    <xdr:to>
      <xdr:col>5</xdr:col>
      <xdr:colOff>1232862</xdr:colOff>
      <xdr:row>5</xdr:row>
      <xdr:rowOff>84208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BE4147-0D4B-4C2B-BA2A-78C9E8E6B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85360" y="45720"/>
          <a:ext cx="1400502" cy="11110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</xdr:colOff>
      <xdr:row>0</xdr:row>
      <xdr:rowOff>83820</xdr:rowOff>
    </xdr:from>
    <xdr:to>
      <xdr:col>5</xdr:col>
      <xdr:colOff>1453842</xdr:colOff>
      <xdr:row>5</xdr:row>
      <xdr:rowOff>122308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DF2EF1-1258-422B-8E63-4FFFD98AE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06340" y="83820"/>
          <a:ext cx="1400502" cy="111100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480060</xdr:colOff>
      <xdr:row>0</xdr:row>
      <xdr:rowOff>30480</xdr:rowOff>
    </xdr:from>
    <xdr:to>
      <xdr:col>5</xdr:col>
      <xdr:colOff>1169997</xdr:colOff>
      <xdr:row>5</xdr:row>
      <xdr:rowOff>68968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ACC4B-CB8C-48FD-9BCD-D01E509D3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70120" y="30480"/>
          <a:ext cx="1400502" cy="111100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480060</xdr:colOff>
      <xdr:row>0</xdr:row>
      <xdr:rowOff>7620</xdr:rowOff>
    </xdr:from>
    <xdr:to>
      <xdr:col>5</xdr:col>
      <xdr:colOff>1046172</xdr:colOff>
      <xdr:row>5</xdr:row>
      <xdr:rowOff>38488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733B9F-D3A2-4764-BE3B-648FCDDF6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70120" y="7620"/>
          <a:ext cx="1400502" cy="1111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209F9-B411-4236-A8FC-3BC606E0AA75}">
  <sheetPr>
    <pageSetUpPr fitToPage="1"/>
  </sheetPr>
  <dimension ref="A1:S53"/>
  <sheetViews>
    <sheetView workbookViewId="0">
      <selection activeCell="F9" sqref="F9"/>
    </sheetView>
  </sheetViews>
  <sheetFormatPr defaultRowHeight="15" x14ac:dyDescent="0.25"/>
  <cols>
    <col min="1" max="1" width="3.85546875" customWidth="1"/>
    <col min="2" max="2" width="2.85546875" customWidth="1"/>
    <col min="3" max="3" width="14" customWidth="1"/>
    <col min="4" max="4" width="22.5703125" customWidth="1"/>
    <col min="5" max="5" width="6.5703125" customWidth="1"/>
    <col min="6" max="6" width="13.140625" customWidth="1"/>
    <col min="7" max="7" width="12.85546875" customWidth="1"/>
    <col min="8" max="8" width="5" customWidth="1"/>
    <col min="9" max="9" width="11.42578125" customWidth="1"/>
    <col min="10" max="10" width="5.5703125" customWidth="1"/>
    <col min="11" max="11" width="12" customWidth="1"/>
    <col min="12" max="12" width="5.5703125" customWidth="1"/>
    <col min="13" max="13" width="11.5703125" bestFit="1" customWidth="1"/>
    <col min="14" max="14" width="5.140625" customWidth="1"/>
  </cols>
  <sheetData>
    <row r="1" spans="1:19" ht="23.25" x14ac:dyDescent="0.35">
      <c r="A1" s="48" t="s">
        <v>63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9" x14ac:dyDescent="0.25">
      <c r="E2" s="24"/>
      <c r="F2" s="71"/>
      <c r="G2" s="57" t="s">
        <v>92</v>
      </c>
      <c r="H2" s="24"/>
      <c r="I2" s="24"/>
      <c r="J2" s="24"/>
      <c r="K2" s="24"/>
      <c r="L2" s="24"/>
      <c r="M2" s="24"/>
      <c r="N2" s="71"/>
    </row>
    <row r="3" spans="1:19" ht="15.75" thickBot="1" x14ac:dyDescent="0.3">
      <c r="A3" s="68" t="s">
        <v>61</v>
      </c>
      <c r="B3" s="52" t="s">
        <v>93</v>
      </c>
      <c r="C3" s="52"/>
      <c r="D3" s="52"/>
      <c r="E3" s="61" t="s">
        <v>28</v>
      </c>
      <c r="F3" s="61" t="s">
        <v>62</v>
      </c>
      <c r="G3" s="61" t="s">
        <v>79</v>
      </c>
      <c r="H3" s="62"/>
      <c r="I3" s="61" t="s">
        <v>80</v>
      </c>
      <c r="J3" s="62"/>
      <c r="K3" s="61" t="s">
        <v>67</v>
      </c>
      <c r="L3" s="62"/>
      <c r="M3" s="61" t="s">
        <v>68</v>
      </c>
      <c r="N3" s="62"/>
      <c r="O3" s="55"/>
    </row>
    <row r="4" spans="1:19" ht="15.75" thickBot="1" x14ac:dyDescent="0.3">
      <c r="A4" s="60" t="str">
        <f>A!A1</f>
        <v>A</v>
      </c>
      <c r="B4" s="2" t="str">
        <f>A!B1</f>
        <v>Parma to Albion Rail-with-Trail</v>
      </c>
      <c r="C4" s="2"/>
      <c r="D4" s="2"/>
      <c r="E4" s="66">
        <f>A!E7</f>
        <v>8.2783956574954551</v>
      </c>
      <c r="F4" s="54">
        <f>A!F25</f>
        <v>2552939.9740892542</v>
      </c>
      <c r="G4" s="63">
        <f>F4*H4</f>
        <v>255293.99740892544</v>
      </c>
      <c r="H4" s="72">
        <v>0.1</v>
      </c>
      <c r="I4" s="63">
        <f>F4*J4</f>
        <v>1276469.9870446271</v>
      </c>
      <c r="J4" s="72">
        <v>0.5</v>
      </c>
      <c r="K4" s="63">
        <f>F4*L4</f>
        <v>765881.9922267762</v>
      </c>
      <c r="L4" s="72">
        <v>0.3</v>
      </c>
      <c r="M4" s="54">
        <f>F4*N4</f>
        <v>510587.99481785088</v>
      </c>
      <c r="N4" s="72">
        <v>0.2</v>
      </c>
      <c r="O4" s="54"/>
      <c r="P4" s="5"/>
      <c r="Q4" s="5"/>
      <c r="R4" s="5"/>
      <c r="S4" s="9">
        <f>H4+J4+L4+N4</f>
        <v>1.0999999999999999</v>
      </c>
    </row>
    <row r="5" spans="1:19" x14ac:dyDescent="0.25">
      <c r="A5" s="49"/>
      <c r="C5" s="5">
        <f>F4/E4</f>
        <v>308385.83702842979</v>
      </c>
      <c r="D5" s="51" t="s">
        <v>64</v>
      </c>
      <c r="E5" s="66"/>
      <c r="F5" s="54"/>
      <c r="G5" s="54"/>
      <c r="H5" s="72"/>
      <c r="I5" s="54"/>
      <c r="J5" s="72"/>
      <c r="K5" s="63"/>
      <c r="L5" s="72"/>
      <c r="M5" s="54"/>
      <c r="N5" s="72"/>
      <c r="O5" s="54"/>
      <c r="P5" s="5"/>
      <c r="Q5" s="5"/>
      <c r="R5" s="5"/>
      <c r="S5" s="5"/>
    </row>
    <row r="6" spans="1:19" x14ac:dyDescent="0.25">
      <c r="A6" s="49"/>
      <c r="C6" s="5">
        <f>A!F40</f>
        <v>20009726.422884136</v>
      </c>
      <c r="D6" s="50" t="s">
        <v>65</v>
      </c>
      <c r="E6" s="66"/>
      <c r="F6" s="54"/>
      <c r="G6" s="54"/>
      <c r="H6" s="72"/>
      <c r="I6" s="54"/>
      <c r="J6" s="72"/>
      <c r="K6" s="63"/>
      <c r="L6" s="72"/>
      <c r="M6" s="54"/>
      <c r="N6" s="72"/>
      <c r="O6" s="54"/>
      <c r="P6" s="5"/>
      <c r="Q6" s="5"/>
      <c r="R6" s="5"/>
      <c r="S6" s="5"/>
    </row>
    <row r="7" spans="1:19" x14ac:dyDescent="0.25">
      <c r="A7" s="49"/>
      <c r="C7" s="5" t="s">
        <v>99</v>
      </c>
      <c r="D7" s="50"/>
      <c r="E7" s="66"/>
      <c r="F7" s="54"/>
      <c r="G7" s="54"/>
      <c r="H7" s="72"/>
      <c r="I7" s="54"/>
      <c r="J7" s="72"/>
      <c r="K7" s="63"/>
      <c r="L7" s="72"/>
      <c r="M7" s="54"/>
      <c r="N7" s="72"/>
      <c r="O7" s="54"/>
      <c r="P7" s="5"/>
      <c r="Q7" s="5"/>
      <c r="R7" s="5"/>
      <c r="S7" s="5"/>
    </row>
    <row r="8" spans="1:19" ht="15.75" thickBot="1" x14ac:dyDescent="0.3">
      <c r="A8" s="49"/>
      <c r="C8" s="5"/>
      <c r="E8" s="66"/>
      <c r="F8" s="54"/>
      <c r="G8" s="54"/>
      <c r="H8" s="72"/>
      <c r="I8" s="54"/>
      <c r="J8" s="72"/>
      <c r="K8" s="63"/>
      <c r="L8" s="72"/>
      <c r="M8" s="54"/>
      <c r="N8" s="72"/>
      <c r="O8" s="54"/>
      <c r="P8" s="5"/>
      <c r="Q8" s="5"/>
      <c r="R8" s="5"/>
      <c r="S8" s="5"/>
    </row>
    <row r="9" spans="1:19" ht="15.75" thickBot="1" x14ac:dyDescent="0.3">
      <c r="A9" s="60" t="str">
        <f>B!A1</f>
        <v>B</v>
      </c>
      <c r="B9" s="2" t="str">
        <f>B!B1</f>
        <v>Michigan Avene | Chapel Road Pathway</v>
      </c>
      <c r="C9" s="2"/>
      <c r="D9" s="2"/>
      <c r="E9" s="66">
        <f>B!E7</f>
        <v>5.8003819549115532</v>
      </c>
      <c r="F9" s="54">
        <f>B!F25</f>
        <v>5179668.3691521045</v>
      </c>
      <c r="G9" s="63">
        <f>F9*H9</f>
        <v>2589834.1845760522</v>
      </c>
      <c r="H9" s="72">
        <v>0.5</v>
      </c>
      <c r="I9" s="63">
        <f>F9*J9</f>
        <v>517966.83691521047</v>
      </c>
      <c r="J9" s="72">
        <v>0.1</v>
      </c>
      <c r="K9" s="63">
        <f>F9*L9</f>
        <v>1553900.5107456313</v>
      </c>
      <c r="L9" s="72">
        <v>0.3</v>
      </c>
      <c r="M9" s="54">
        <f>F9*N9</f>
        <v>517966.83691521047</v>
      </c>
      <c r="N9" s="72">
        <v>0.1</v>
      </c>
      <c r="O9" s="54"/>
      <c r="P9" s="5"/>
      <c r="Q9" s="5"/>
      <c r="R9" s="5"/>
      <c r="S9" s="9">
        <f>H9+J9+L9+N9</f>
        <v>0.99999999999999989</v>
      </c>
    </row>
    <row r="10" spans="1:19" x14ac:dyDescent="0.25">
      <c r="A10" s="49"/>
      <c r="C10" s="5">
        <f>F9/E9</f>
        <v>892987.46348352963</v>
      </c>
      <c r="D10" s="51" t="s">
        <v>69</v>
      </c>
      <c r="E10" s="66"/>
      <c r="F10" s="54"/>
      <c r="G10" s="54"/>
      <c r="H10" s="72"/>
      <c r="I10" s="54"/>
      <c r="J10" s="72"/>
      <c r="K10" s="63"/>
      <c r="L10" s="72"/>
      <c r="M10" s="54"/>
      <c r="N10" s="72"/>
      <c r="O10" s="54"/>
      <c r="P10" s="5"/>
      <c r="Q10" s="5"/>
      <c r="R10" s="5"/>
      <c r="S10" s="5"/>
    </row>
    <row r="11" spans="1:19" x14ac:dyDescent="0.25">
      <c r="A11" s="49"/>
      <c r="C11" s="5" t="s">
        <v>100</v>
      </c>
      <c r="D11" s="51"/>
      <c r="E11" s="66"/>
      <c r="F11" s="54"/>
      <c r="G11" s="54"/>
      <c r="H11" s="72"/>
      <c r="I11" s="54"/>
      <c r="J11" s="72"/>
      <c r="K11" s="63"/>
      <c r="L11" s="72"/>
      <c r="M11" s="54"/>
      <c r="N11" s="72"/>
      <c r="O11" s="54"/>
      <c r="P11" s="5"/>
      <c r="Q11" s="5"/>
      <c r="R11" s="5"/>
      <c r="S11" s="5"/>
    </row>
    <row r="12" spans="1:19" ht="15.75" thickBot="1" x14ac:dyDescent="0.3">
      <c r="A12" s="49"/>
      <c r="E12" s="66"/>
      <c r="F12" s="54"/>
      <c r="G12" s="54"/>
      <c r="H12" s="72"/>
      <c r="I12" s="54"/>
      <c r="J12" s="72"/>
      <c r="K12" s="63"/>
      <c r="L12" s="72"/>
      <c r="M12" s="54"/>
      <c r="N12" s="72"/>
      <c r="O12" s="54"/>
      <c r="P12" s="5"/>
      <c r="Q12" s="5"/>
      <c r="R12" s="5"/>
      <c r="S12" s="5"/>
    </row>
    <row r="13" spans="1:19" ht="15.75" thickBot="1" x14ac:dyDescent="0.3">
      <c r="A13" s="60" t="str">
        <f>'C'!A1</f>
        <v>C</v>
      </c>
      <c r="B13" s="2" t="str">
        <f>'C'!B1</f>
        <v>Hanover | Horton Rail-Trail</v>
      </c>
      <c r="C13" s="2"/>
      <c r="D13" s="2"/>
      <c r="E13" s="66">
        <f>'C'!E7</f>
        <v>8.7279877276468749</v>
      </c>
      <c r="F13" s="54">
        <f>'C'!F26</f>
        <v>3151442.7426312794</v>
      </c>
      <c r="G13" s="63">
        <f>F13*H13</f>
        <v>315144.27426312794</v>
      </c>
      <c r="H13" s="72">
        <v>0.1</v>
      </c>
      <c r="I13" s="63">
        <f>F13*J13</f>
        <v>1575721.3713156397</v>
      </c>
      <c r="J13" s="72">
        <v>0.5</v>
      </c>
      <c r="K13" s="63">
        <f>F13*L13</f>
        <v>630288.54852625588</v>
      </c>
      <c r="L13" s="72">
        <v>0.2</v>
      </c>
      <c r="M13" s="54">
        <f>F13*N13</f>
        <v>630288.54852625588</v>
      </c>
      <c r="N13" s="72">
        <v>0.2</v>
      </c>
      <c r="O13" s="54"/>
      <c r="P13" s="5"/>
      <c r="Q13" s="5"/>
      <c r="R13" s="5"/>
      <c r="S13" s="9">
        <f>H13+J13+L13+N13</f>
        <v>1</v>
      </c>
    </row>
    <row r="14" spans="1:19" x14ac:dyDescent="0.25">
      <c r="A14" s="49"/>
      <c r="C14" s="5">
        <f>F13/E13</f>
        <v>361073.23256754049</v>
      </c>
      <c r="D14" s="51" t="s">
        <v>64</v>
      </c>
      <c r="E14" s="66"/>
      <c r="F14" s="54"/>
      <c r="G14" s="54"/>
      <c r="H14" s="72"/>
      <c r="I14" s="54"/>
      <c r="J14" s="72"/>
      <c r="K14" s="63"/>
      <c r="L14" s="72"/>
      <c r="M14" s="54"/>
      <c r="N14" s="72"/>
      <c r="O14" s="54"/>
      <c r="P14" s="5"/>
      <c r="Q14" s="5"/>
      <c r="R14" s="5"/>
      <c r="S14" s="5"/>
    </row>
    <row r="15" spans="1:19" ht="15.75" thickBot="1" x14ac:dyDescent="0.3">
      <c r="A15" s="49"/>
      <c r="E15" s="66"/>
      <c r="F15" s="54"/>
      <c r="G15" s="54"/>
      <c r="H15" s="72"/>
      <c r="I15" s="54"/>
      <c r="J15" s="72"/>
      <c r="K15" s="63"/>
      <c r="L15" s="72"/>
      <c r="M15" s="54"/>
      <c r="N15" s="72"/>
      <c r="O15" s="54"/>
      <c r="P15" s="5"/>
      <c r="Q15" s="5"/>
      <c r="R15" s="5"/>
      <c r="S15" s="5"/>
    </row>
    <row r="16" spans="1:19" ht="15.75" thickBot="1" x14ac:dyDescent="0.3">
      <c r="A16" s="60" t="str">
        <f>D!A1</f>
        <v>D</v>
      </c>
      <c r="B16" s="2" t="str">
        <f>D!B1</f>
        <v>Summit to Clark Lake Rail-Trail</v>
      </c>
      <c r="C16" s="2"/>
      <c r="E16" s="66">
        <f>D!E7</f>
        <v>6.6755584846682767</v>
      </c>
      <c r="F16" s="54">
        <f>D!F23</f>
        <v>1283290.1567657462</v>
      </c>
      <c r="G16" s="63">
        <f>F16*H16</f>
        <v>256658.03135314924</v>
      </c>
      <c r="H16" s="72">
        <v>0.2</v>
      </c>
      <c r="I16" s="63">
        <f>F16*J16</f>
        <v>384987.04702972382</v>
      </c>
      <c r="J16" s="72">
        <v>0.3</v>
      </c>
      <c r="K16" s="63">
        <f>F16*L16</f>
        <v>384987.04702972382</v>
      </c>
      <c r="L16" s="72">
        <v>0.3</v>
      </c>
      <c r="M16" s="54">
        <f>F16*N16</f>
        <v>256658.03135314924</v>
      </c>
      <c r="N16" s="72">
        <v>0.2</v>
      </c>
      <c r="O16" s="54"/>
      <c r="P16" s="5"/>
      <c r="Q16" s="5"/>
      <c r="R16" s="5"/>
      <c r="S16" s="9">
        <f>H16+J16+L16+N16</f>
        <v>1</v>
      </c>
    </row>
    <row r="17" spans="1:19" x14ac:dyDescent="0.25">
      <c r="A17" s="49"/>
      <c r="C17" s="5">
        <f>F16/E16</f>
        <v>192237.12288838043</v>
      </c>
      <c r="D17" s="51" t="s">
        <v>64</v>
      </c>
      <c r="E17" s="66"/>
      <c r="F17" s="54"/>
      <c r="G17" s="54"/>
      <c r="H17" s="72"/>
      <c r="I17" s="54"/>
      <c r="J17" s="72"/>
      <c r="K17" s="63"/>
      <c r="L17" s="72"/>
      <c r="M17" s="54"/>
      <c r="N17" s="72"/>
      <c r="O17" s="54"/>
      <c r="P17" s="5"/>
      <c r="Q17" s="5"/>
      <c r="R17" s="5"/>
      <c r="S17" s="5"/>
    </row>
    <row r="18" spans="1:19" x14ac:dyDescent="0.25">
      <c r="A18" s="49"/>
      <c r="C18" s="5">
        <f>D!F38</f>
        <v>7079744.8045328856</v>
      </c>
      <c r="D18" s="50" t="s">
        <v>65</v>
      </c>
      <c r="E18" s="66"/>
      <c r="F18" s="54"/>
      <c r="G18" s="54"/>
      <c r="H18" s="72"/>
      <c r="I18" s="54"/>
      <c r="J18" s="72"/>
      <c r="K18" s="63"/>
      <c r="L18" s="72"/>
      <c r="M18" s="54"/>
      <c r="N18" s="72"/>
      <c r="O18" s="54"/>
      <c r="P18" s="5"/>
      <c r="Q18" s="5"/>
      <c r="R18" s="5"/>
      <c r="S18" s="5"/>
    </row>
    <row r="19" spans="1:19" x14ac:dyDescent="0.25">
      <c r="A19" s="49"/>
      <c r="C19" s="5" t="s">
        <v>99</v>
      </c>
      <c r="D19" s="50"/>
      <c r="E19" s="66"/>
      <c r="F19" s="54"/>
      <c r="G19" s="54"/>
      <c r="H19" s="72"/>
      <c r="I19" s="54"/>
      <c r="J19" s="72"/>
      <c r="K19" s="63"/>
      <c r="L19" s="72"/>
      <c r="M19" s="54"/>
      <c r="N19" s="72"/>
      <c r="O19" s="54"/>
      <c r="P19" s="5"/>
      <c r="Q19" s="5"/>
      <c r="R19" s="5"/>
      <c r="S19" s="5"/>
    </row>
    <row r="20" spans="1:19" ht="15.75" thickBot="1" x14ac:dyDescent="0.3">
      <c r="A20" s="49"/>
      <c r="C20" s="5"/>
      <c r="E20" s="66"/>
      <c r="F20" s="54"/>
      <c r="G20" s="54"/>
      <c r="H20" s="72"/>
      <c r="I20" s="54"/>
      <c r="J20" s="72"/>
      <c r="K20" s="63"/>
      <c r="L20" s="72"/>
      <c r="M20" s="54"/>
      <c r="N20" s="72"/>
      <c r="O20" s="54"/>
      <c r="P20" s="5"/>
      <c r="Q20" s="5"/>
      <c r="R20" s="5"/>
      <c r="S20" s="5"/>
    </row>
    <row r="21" spans="1:19" ht="15.75" thickBot="1" x14ac:dyDescent="0.3">
      <c r="A21" s="60" t="str">
        <f>E!A1</f>
        <v>E</v>
      </c>
      <c r="B21" s="2" t="str">
        <f>E!B1</f>
        <v>Columbia Twp Rail-Trail</v>
      </c>
      <c r="E21" s="66">
        <f>E!E7</f>
        <v>2.1067341238063824</v>
      </c>
      <c r="F21" s="54">
        <f>E!F24</f>
        <v>1608102.4845618454</v>
      </c>
      <c r="G21" s="63">
        <f>F21*H21</f>
        <v>482430.74536855362</v>
      </c>
      <c r="H21" s="72">
        <v>0.3</v>
      </c>
      <c r="I21" s="63">
        <f>F21*J21</f>
        <v>482430.74536855362</v>
      </c>
      <c r="J21" s="72">
        <v>0.3</v>
      </c>
      <c r="K21" s="63">
        <f>F21*L21</f>
        <v>482430.74536855362</v>
      </c>
      <c r="L21" s="72">
        <v>0.3</v>
      </c>
      <c r="M21" s="54">
        <f>F21*N21</f>
        <v>160810.24845618455</v>
      </c>
      <c r="N21" s="72">
        <v>0.1</v>
      </c>
      <c r="O21" s="54"/>
      <c r="P21" s="5"/>
      <c r="Q21" s="5"/>
      <c r="R21" s="5"/>
      <c r="S21" s="9">
        <f>H21+J21+L21+N21</f>
        <v>0.99999999999999989</v>
      </c>
    </row>
    <row r="22" spans="1:19" x14ac:dyDescent="0.25">
      <c r="A22" s="49"/>
      <c r="C22" s="5">
        <f>F21/E21</f>
        <v>763315.34501201101</v>
      </c>
      <c r="D22" s="51" t="s">
        <v>69</v>
      </c>
      <c r="E22" s="66"/>
      <c r="F22" s="54"/>
      <c r="G22" s="54"/>
      <c r="H22" s="72"/>
      <c r="I22" s="54"/>
      <c r="J22" s="72"/>
      <c r="K22" s="63"/>
      <c r="L22" s="72"/>
      <c r="M22" s="54"/>
      <c r="N22" s="72"/>
      <c r="O22" s="54"/>
      <c r="P22" s="5"/>
      <c r="Q22" s="5"/>
      <c r="R22" s="5"/>
      <c r="S22" s="5"/>
    </row>
    <row r="23" spans="1:19" ht="15.75" thickBot="1" x14ac:dyDescent="0.3">
      <c r="A23" s="49"/>
      <c r="E23" s="66"/>
      <c r="F23" s="54"/>
      <c r="G23" s="54"/>
      <c r="H23" s="72"/>
      <c r="I23" s="54"/>
      <c r="J23" s="72"/>
      <c r="K23" s="63"/>
      <c r="L23" s="72"/>
      <c r="M23" s="54"/>
      <c r="N23" s="72"/>
      <c r="O23" s="54"/>
      <c r="P23" s="5"/>
      <c r="Q23" s="5"/>
      <c r="R23" s="5"/>
      <c r="S23" s="5"/>
    </row>
    <row r="24" spans="1:19" ht="15.75" thickBot="1" x14ac:dyDescent="0.3">
      <c r="A24" s="60" t="str">
        <f>F!A1</f>
        <v>F</v>
      </c>
      <c r="B24" s="2" t="str">
        <f>F!B1</f>
        <v>Watkins Lake Rail-Trail</v>
      </c>
      <c r="E24" s="66">
        <f>F!E7</f>
        <v>5.2001893939393939</v>
      </c>
      <c r="F24" s="54">
        <f>F!F24</f>
        <v>1593561.6</v>
      </c>
      <c r="G24" s="63">
        <f>F24*H24</f>
        <v>318712.32000000007</v>
      </c>
      <c r="H24" s="72">
        <v>0.2</v>
      </c>
      <c r="I24" s="63">
        <f>F24*J24</f>
        <v>796780.8</v>
      </c>
      <c r="J24" s="72">
        <v>0.5</v>
      </c>
      <c r="K24" s="63">
        <f>F24*L24</f>
        <v>318712.32000000007</v>
      </c>
      <c r="L24" s="72">
        <v>0.2</v>
      </c>
      <c r="M24" s="54">
        <f>F24*N24</f>
        <v>159356.16000000003</v>
      </c>
      <c r="N24" s="72">
        <v>0.1</v>
      </c>
      <c r="O24" s="54"/>
      <c r="P24" s="5"/>
      <c r="Q24" s="5"/>
      <c r="R24" s="5"/>
      <c r="S24" s="9">
        <f>H24+J24+L24+N24</f>
        <v>0.99999999999999989</v>
      </c>
    </row>
    <row r="25" spans="1:19" x14ac:dyDescent="0.25">
      <c r="A25" s="49"/>
      <c r="C25" s="5">
        <f>F24/E24</f>
        <v>306442.99260662129</v>
      </c>
      <c r="D25" s="51" t="s">
        <v>64</v>
      </c>
      <c r="E25" s="66"/>
      <c r="F25" s="54"/>
      <c r="G25" s="54"/>
      <c r="H25" s="72"/>
      <c r="I25" s="54"/>
      <c r="J25" s="72"/>
      <c r="K25" s="63"/>
      <c r="L25" s="72"/>
      <c r="M25" s="54"/>
      <c r="N25" s="72"/>
      <c r="O25" s="54"/>
      <c r="P25" s="5"/>
      <c r="Q25" s="5"/>
      <c r="R25" s="5"/>
      <c r="S25" s="5"/>
    </row>
    <row r="26" spans="1:19" x14ac:dyDescent="0.25">
      <c r="A26" s="49"/>
      <c r="C26" s="5">
        <f>F!F40</f>
        <v>15698188.800000001</v>
      </c>
      <c r="D26" s="50" t="s">
        <v>65</v>
      </c>
      <c r="E26" s="66"/>
      <c r="F26" s="54"/>
      <c r="G26" s="54"/>
      <c r="H26" s="72"/>
      <c r="I26" s="54"/>
      <c r="J26" s="72"/>
      <c r="K26" s="63"/>
      <c r="L26" s="72"/>
      <c r="M26" s="54"/>
      <c r="N26" s="72"/>
      <c r="O26" s="54"/>
      <c r="P26" s="5"/>
      <c r="Q26" s="5"/>
      <c r="R26" s="5"/>
      <c r="S26" s="5"/>
    </row>
    <row r="27" spans="1:19" x14ac:dyDescent="0.25">
      <c r="A27" s="49"/>
      <c r="C27" s="5" t="s">
        <v>99</v>
      </c>
      <c r="D27" s="50"/>
      <c r="E27" s="66"/>
      <c r="F27" s="54"/>
      <c r="G27" s="54"/>
      <c r="H27" s="72"/>
      <c r="I27" s="54"/>
      <c r="J27" s="72"/>
      <c r="K27" s="63"/>
      <c r="L27" s="72"/>
      <c r="M27" s="54"/>
      <c r="N27" s="72"/>
      <c r="O27" s="54"/>
      <c r="P27" s="5"/>
      <c r="Q27" s="5"/>
      <c r="R27" s="5"/>
      <c r="S27" s="5"/>
    </row>
    <row r="28" spans="1:19" ht="15.75" thickBot="1" x14ac:dyDescent="0.3">
      <c r="A28" s="49"/>
      <c r="E28" s="66"/>
      <c r="F28" s="54"/>
      <c r="G28" s="54"/>
      <c r="H28" s="72"/>
      <c r="I28" s="54"/>
      <c r="J28" s="72"/>
      <c r="K28" s="63"/>
      <c r="L28" s="72"/>
      <c r="M28" s="54"/>
      <c r="N28" s="72"/>
      <c r="O28" s="54"/>
      <c r="P28" s="5"/>
      <c r="Q28" s="5"/>
      <c r="R28" s="5"/>
      <c r="S28" s="5"/>
    </row>
    <row r="29" spans="1:19" ht="15.75" thickBot="1" x14ac:dyDescent="0.3">
      <c r="A29" s="60" t="str">
        <f>G!A1</f>
        <v>G</v>
      </c>
      <c r="B29" s="2" t="str">
        <f>G!B1</f>
        <v>Ann Arbor Road Pathway</v>
      </c>
      <c r="E29" s="66">
        <f>G!E7</f>
        <v>8.6656094556306051</v>
      </c>
      <c r="F29" s="54">
        <f>G!F24</f>
        <v>6295204.3722398086</v>
      </c>
      <c r="G29" s="63">
        <f>F29*H29</f>
        <v>3147602.1861199043</v>
      </c>
      <c r="H29" s="72">
        <v>0.5</v>
      </c>
      <c r="I29" s="63">
        <f>F29*J29</f>
        <v>629520.4372239809</v>
      </c>
      <c r="J29" s="72">
        <v>0.1</v>
      </c>
      <c r="K29" s="63">
        <f>F29*L29</f>
        <v>1888561.3116719425</v>
      </c>
      <c r="L29" s="72">
        <v>0.3</v>
      </c>
      <c r="M29" s="54">
        <f>F29*N29</f>
        <v>629520.4372239809</v>
      </c>
      <c r="N29" s="72">
        <v>0.1</v>
      </c>
      <c r="O29" s="54"/>
      <c r="P29" s="5"/>
      <c r="Q29" s="5"/>
      <c r="R29" s="5"/>
      <c r="S29" s="9">
        <f>H29+J29+L29+N29</f>
        <v>0.99999999999999989</v>
      </c>
    </row>
    <row r="30" spans="1:19" x14ac:dyDescent="0.25">
      <c r="A30" s="49"/>
      <c r="C30" s="5">
        <f>F29/E29</f>
        <v>726458.35292628012</v>
      </c>
      <c r="D30" s="51" t="s">
        <v>64</v>
      </c>
      <c r="E30" s="66"/>
      <c r="F30" s="54"/>
      <c r="G30" s="54"/>
      <c r="H30" s="72"/>
      <c r="I30" s="54"/>
      <c r="J30" s="72"/>
      <c r="K30" s="63"/>
      <c r="L30" s="72"/>
      <c r="M30" s="54"/>
      <c r="N30" s="72"/>
      <c r="O30" s="54"/>
      <c r="P30" s="5"/>
      <c r="Q30" s="5"/>
      <c r="R30" s="5"/>
      <c r="S30" s="5"/>
    </row>
    <row r="31" spans="1:19" ht="15.75" thickBot="1" x14ac:dyDescent="0.3">
      <c r="A31" s="49"/>
      <c r="E31" s="66"/>
      <c r="F31" s="54"/>
      <c r="G31" s="54"/>
      <c r="H31" s="72"/>
      <c r="I31" s="54"/>
      <c r="J31" s="72"/>
      <c r="K31" s="63"/>
      <c r="L31" s="72"/>
      <c r="M31" s="54"/>
      <c r="N31" s="72"/>
      <c r="O31" s="54"/>
      <c r="P31" s="5"/>
      <c r="Q31" s="5"/>
      <c r="R31" s="5"/>
      <c r="S31" s="5"/>
    </row>
    <row r="32" spans="1:19" ht="15.75" thickBot="1" x14ac:dyDescent="0.3">
      <c r="A32" s="60" t="str">
        <f>H!A1</f>
        <v>H</v>
      </c>
      <c r="B32" s="2" t="str">
        <f>H!B1</f>
        <v>Rives Rail-With-Trail</v>
      </c>
      <c r="E32" s="66">
        <f>H!E7</f>
        <v>8.0322654659784085</v>
      </c>
      <c r="F32" s="54">
        <f>H!F26</f>
        <v>3577738.8359510163</v>
      </c>
      <c r="G32" s="63">
        <f>F32*H32</f>
        <v>715547.7671902033</v>
      </c>
      <c r="H32" s="72">
        <v>0.2</v>
      </c>
      <c r="I32" s="63">
        <f>F32*J32</f>
        <v>1073321.6507853048</v>
      </c>
      <c r="J32" s="72">
        <v>0.3</v>
      </c>
      <c r="K32" s="63">
        <f>F32*L32</f>
        <v>1073321.6507853048</v>
      </c>
      <c r="L32" s="72">
        <v>0.3</v>
      </c>
      <c r="M32" s="54">
        <f>F32*N32</f>
        <v>715547.7671902033</v>
      </c>
      <c r="N32" s="72">
        <v>0.2</v>
      </c>
      <c r="O32" s="54"/>
      <c r="P32" s="5"/>
      <c r="Q32" s="5"/>
      <c r="R32" s="5"/>
      <c r="S32" s="9">
        <f>H32+J32+L32+N32</f>
        <v>1</v>
      </c>
    </row>
    <row r="33" spans="1:19" x14ac:dyDescent="0.25">
      <c r="A33" s="49"/>
      <c r="C33" s="5">
        <f>F32/E32</f>
        <v>445420.89042063459</v>
      </c>
      <c r="D33" s="51" t="s">
        <v>64</v>
      </c>
      <c r="E33" s="66"/>
      <c r="F33" s="54"/>
      <c r="G33" s="54"/>
      <c r="H33" s="72"/>
      <c r="I33" s="54"/>
      <c r="J33" s="72"/>
      <c r="K33" s="63"/>
      <c r="L33" s="72"/>
      <c r="M33" s="54"/>
      <c r="N33" s="72"/>
      <c r="O33" s="54"/>
      <c r="P33" s="5"/>
      <c r="Q33" s="5"/>
      <c r="R33" s="5"/>
      <c r="S33" s="5"/>
    </row>
    <row r="34" spans="1:19" x14ac:dyDescent="0.25">
      <c r="A34" s="49"/>
      <c r="C34" s="5">
        <f>H!F42</f>
        <v>21296858.431810033</v>
      </c>
      <c r="D34" s="50" t="s">
        <v>65</v>
      </c>
      <c r="E34" s="66"/>
      <c r="F34" s="54"/>
      <c r="G34" s="54"/>
      <c r="H34" s="72"/>
      <c r="I34" s="54"/>
      <c r="J34" s="72"/>
      <c r="K34" s="63"/>
      <c r="L34" s="72"/>
      <c r="M34" s="54"/>
      <c r="N34" s="72"/>
      <c r="O34" s="54"/>
      <c r="P34" s="5"/>
      <c r="Q34" s="5"/>
      <c r="R34" s="5"/>
      <c r="S34" s="5"/>
    </row>
    <row r="35" spans="1:19" x14ac:dyDescent="0.25">
      <c r="A35" s="49"/>
      <c r="C35" s="5" t="s">
        <v>99</v>
      </c>
      <c r="D35" s="50"/>
      <c r="E35" s="66"/>
      <c r="F35" s="54"/>
      <c r="G35" s="54"/>
      <c r="H35" s="72"/>
      <c r="I35" s="54"/>
      <c r="J35" s="72"/>
      <c r="K35" s="63"/>
      <c r="L35" s="72"/>
      <c r="M35" s="54"/>
      <c r="N35" s="72"/>
      <c r="O35" s="54"/>
      <c r="P35" s="5"/>
      <c r="Q35" s="5"/>
      <c r="R35" s="5"/>
      <c r="S35" s="5"/>
    </row>
    <row r="36" spans="1:19" ht="15.75" thickBot="1" x14ac:dyDescent="0.3">
      <c r="A36" s="49"/>
      <c r="E36" s="66"/>
      <c r="F36" s="54"/>
      <c r="G36" s="54"/>
      <c r="H36" s="72"/>
      <c r="I36" s="54"/>
      <c r="J36" s="72"/>
      <c r="K36" s="63"/>
      <c r="L36" s="72"/>
      <c r="M36" s="54"/>
      <c r="N36" s="72"/>
      <c r="O36" s="54"/>
      <c r="P36" s="5"/>
      <c r="Q36" s="5"/>
      <c r="R36" s="5"/>
      <c r="S36" s="5"/>
    </row>
    <row r="37" spans="1:19" ht="15.75" thickBot="1" x14ac:dyDescent="0.3">
      <c r="A37" s="60" t="str">
        <f>I!A1</f>
        <v>I</v>
      </c>
      <c r="B37" s="2" t="str">
        <f>I!B1</f>
        <v>Mount Hope Road Sidepath</v>
      </c>
      <c r="E37" s="66">
        <f>I!E7</f>
        <v>3.7436248007790716</v>
      </c>
      <c r="F37" s="54">
        <f>I!F27</f>
        <v>4856835.1681019263</v>
      </c>
      <c r="G37" s="63">
        <f>F37*H37</f>
        <v>2428417.5840509632</v>
      </c>
      <c r="H37" s="72">
        <v>0.5</v>
      </c>
      <c r="I37" s="63">
        <f>F37*J37</f>
        <v>485683.51681019267</v>
      </c>
      <c r="J37" s="72">
        <v>0.1</v>
      </c>
      <c r="K37" s="63">
        <f>F37*L37</f>
        <v>1457050.5504305779</v>
      </c>
      <c r="L37" s="72">
        <v>0.3</v>
      </c>
      <c r="M37" s="54">
        <f>F37*N37</f>
        <v>485683.51681019267</v>
      </c>
      <c r="N37" s="72">
        <v>0.1</v>
      </c>
      <c r="O37" s="54"/>
      <c r="P37" s="5"/>
      <c r="Q37" s="5"/>
      <c r="R37" s="5"/>
      <c r="S37" s="9">
        <f>H37+J37+L37+N37</f>
        <v>0.99999999999999989</v>
      </c>
    </row>
    <row r="38" spans="1:19" x14ac:dyDescent="0.25">
      <c r="C38" s="5">
        <f>F37/E37</f>
        <v>1297361.6285187525</v>
      </c>
      <c r="D38" t="s">
        <v>64</v>
      </c>
      <c r="E38" s="56"/>
      <c r="F38" s="54"/>
      <c r="G38" s="54"/>
      <c r="H38" s="72"/>
      <c r="I38" s="54"/>
      <c r="J38" s="72"/>
      <c r="K38" s="54"/>
      <c r="L38" s="72"/>
      <c r="M38" s="54"/>
      <c r="N38" s="72"/>
      <c r="O38" s="54"/>
      <c r="P38" s="5"/>
      <c r="Q38" s="5"/>
      <c r="R38" s="5"/>
      <c r="S38" s="5"/>
    </row>
    <row r="39" spans="1:19" x14ac:dyDescent="0.25">
      <c r="E39" s="56"/>
      <c r="F39" s="54"/>
      <c r="G39" s="54"/>
      <c r="H39" s="73"/>
      <c r="I39" s="54"/>
      <c r="J39" s="72"/>
      <c r="K39" s="54"/>
      <c r="L39" s="72"/>
      <c r="M39" s="54"/>
      <c r="N39" s="72"/>
      <c r="O39" s="54"/>
      <c r="P39" s="5"/>
      <c r="Q39" s="5"/>
      <c r="R39" s="5"/>
      <c r="S39" s="5"/>
    </row>
    <row r="40" spans="1:19" ht="15.75" thickBot="1" x14ac:dyDescent="0.3">
      <c r="E40" s="53" t="s">
        <v>28</v>
      </c>
      <c r="F40" s="53" t="s">
        <v>62</v>
      </c>
      <c r="G40" s="58" t="s">
        <v>79</v>
      </c>
      <c r="H40" s="74"/>
      <c r="I40" s="58" t="s">
        <v>80</v>
      </c>
      <c r="J40" s="76"/>
      <c r="K40" s="58" t="s">
        <v>67</v>
      </c>
      <c r="L40" s="76"/>
      <c r="M40" s="58" t="s">
        <v>68</v>
      </c>
      <c r="N40" s="76"/>
      <c r="O40" s="54"/>
      <c r="P40" s="5"/>
      <c r="Q40" s="5"/>
      <c r="R40" s="5"/>
      <c r="S40" s="5"/>
    </row>
    <row r="41" spans="1:19" ht="15.75" thickBot="1" x14ac:dyDescent="0.3">
      <c r="D41" s="47" t="s">
        <v>70</v>
      </c>
      <c r="E41" s="67">
        <f>SUM(E4:E40)</f>
        <v>57.230747064856033</v>
      </c>
      <c r="F41" s="64">
        <f>SUM(F4:F40)</f>
        <v>30098783.703492977</v>
      </c>
      <c r="G41" s="65">
        <f>SUM(G4:G40)</f>
        <v>10509641.090330878</v>
      </c>
      <c r="H41" s="75">
        <f>G41/F41</f>
        <v>0.34917162081573516</v>
      </c>
      <c r="I41" s="65">
        <f>SUM(I4:I40)</f>
        <v>7222882.3924932331</v>
      </c>
      <c r="J41" s="75">
        <f>I41/F41</f>
        <v>0.239972567119216</v>
      </c>
      <c r="K41" s="65">
        <f>SUM(K4:K40)</f>
        <v>8555134.676784765</v>
      </c>
      <c r="L41" s="75">
        <f>K41/F41</f>
        <v>0.28423522894022918</v>
      </c>
      <c r="M41" s="65">
        <f>SUM(M4:M40)</f>
        <v>4066419.5412930278</v>
      </c>
      <c r="N41" s="75">
        <f>M41/F41</f>
        <v>0.13510245401780532</v>
      </c>
      <c r="O41" s="5"/>
      <c r="P41" s="5"/>
      <c r="Q41" s="5"/>
      <c r="R41" s="5"/>
      <c r="S41" s="5"/>
    </row>
    <row r="42" spans="1:19" ht="15.75" thickBot="1" x14ac:dyDescent="0.3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ht="15.75" thickBot="1" x14ac:dyDescent="0.3">
      <c r="C43" s="2">
        <v>20</v>
      </c>
      <c r="D43" s="2" t="s">
        <v>94</v>
      </c>
      <c r="E43" s="67">
        <f>E41/C43</f>
        <v>2.8615373532428015</v>
      </c>
      <c r="F43" s="64">
        <f>F41/C43</f>
        <v>1504939.1851746489</v>
      </c>
      <c r="G43" s="65">
        <f>G41/C43</f>
        <v>525482.05451654387</v>
      </c>
      <c r="H43" s="69"/>
      <c r="I43" s="65">
        <f>I41/C43</f>
        <v>361144.11962466163</v>
      </c>
      <c r="J43" s="69"/>
      <c r="K43" s="65">
        <f>K41/C43</f>
        <v>427756.73383923824</v>
      </c>
      <c r="L43" s="69"/>
      <c r="M43" s="65">
        <f>M41/C43</f>
        <v>203320.97706465138</v>
      </c>
      <c r="N43" s="70"/>
      <c r="O43" s="5"/>
      <c r="P43" s="5"/>
      <c r="Q43" s="5"/>
      <c r="R43" s="5"/>
      <c r="S43" s="5"/>
    </row>
    <row r="44" spans="1:19" x14ac:dyDescent="0.25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x14ac:dyDescent="0.25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x14ac:dyDescent="0.25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x14ac:dyDescent="0.25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x14ac:dyDescent="0.25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6:19" x14ac:dyDescent="0.25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6:19" x14ac:dyDescent="0.25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6:19" x14ac:dyDescent="0.25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6:19" x14ac:dyDescent="0.25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6:19" x14ac:dyDescent="0.25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</sheetData>
  <pageMargins left="0.7" right="0.7" top="0.75" bottom="0.75" header="0.3" footer="0.3"/>
  <pageSetup scale="5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70DC2-5E9C-4712-8F7C-A85E87816A32}">
  <sheetPr>
    <pageSetUpPr fitToPage="1"/>
  </sheetPr>
  <dimension ref="A1:K200"/>
  <sheetViews>
    <sheetView topLeftCell="A4" workbookViewId="0">
      <selection activeCell="C25" sqref="C25"/>
    </sheetView>
  </sheetViews>
  <sheetFormatPr defaultRowHeight="15" x14ac:dyDescent="0.25"/>
  <cols>
    <col min="1" max="1" width="5.28515625" customWidth="1"/>
    <col min="2" max="2" width="38.28515625" customWidth="1"/>
    <col min="3" max="3" width="10.5703125" bestFit="1" customWidth="1"/>
    <col min="5" max="5" width="10.42578125" customWidth="1"/>
    <col min="6" max="6" width="18.5703125" customWidth="1"/>
  </cols>
  <sheetData>
    <row r="1" spans="1:11" ht="23.25" x14ac:dyDescent="0.35">
      <c r="A1" s="43" t="s">
        <v>54</v>
      </c>
      <c r="B1" s="32" t="s">
        <v>53</v>
      </c>
      <c r="C1" s="33"/>
      <c r="D1" s="33"/>
      <c r="E1" s="33"/>
      <c r="F1" s="33"/>
    </row>
    <row r="2" spans="1:11" ht="18.75" x14ac:dyDescent="0.3">
      <c r="A2" s="3" t="s">
        <v>13</v>
      </c>
    </row>
    <row r="3" spans="1:11" x14ac:dyDescent="0.25">
      <c r="A3" s="7" t="s">
        <v>120</v>
      </c>
    </row>
    <row r="5" spans="1:11" x14ac:dyDescent="0.25">
      <c r="A5" s="2" t="s">
        <v>9</v>
      </c>
    </row>
    <row r="6" spans="1:11" x14ac:dyDescent="0.25">
      <c r="A6" s="41" t="s">
        <v>10</v>
      </c>
      <c r="B6" s="7" t="s">
        <v>128</v>
      </c>
    </row>
    <row r="7" spans="1:11" x14ac:dyDescent="0.25">
      <c r="A7" s="42" t="s">
        <v>12</v>
      </c>
      <c r="B7" s="7" t="s">
        <v>5</v>
      </c>
      <c r="C7" s="8">
        <v>42410.361660365998</v>
      </c>
      <c r="D7" t="s">
        <v>4</v>
      </c>
      <c r="E7" s="34">
        <f>C7/5280</f>
        <v>8.0322654659784085</v>
      </c>
      <c r="F7" t="s">
        <v>28</v>
      </c>
    </row>
    <row r="9" spans="1:11" s="3" customFormat="1" ht="18.75" x14ac:dyDescent="0.3"/>
    <row r="10" spans="1:11" x14ac:dyDescent="0.25">
      <c r="A10" s="10"/>
      <c r="B10" s="10" t="s">
        <v>8</v>
      </c>
      <c r="C10" s="10" t="s">
        <v>0</v>
      </c>
      <c r="D10" s="10" t="s">
        <v>1</v>
      </c>
      <c r="E10" s="10" t="s">
        <v>2</v>
      </c>
      <c r="F10" s="10" t="s">
        <v>3</v>
      </c>
    </row>
    <row r="11" spans="1:11" x14ac:dyDescent="0.25">
      <c r="A11" s="38">
        <v>1</v>
      </c>
      <c r="B11" s="7" t="s">
        <v>109</v>
      </c>
      <c r="C11" s="4">
        <v>27068.361529776201</v>
      </c>
      <c r="D11" s="7" t="s">
        <v>4</v>
      </c>
      <c r="E11" s="5">
        <v>10</v>
      </c>
      <c r="F11" s="5">
        <f t="shared" ref="F11:F16" si="0">C11*E11</f>
        <v>270683.61529776198</v>
      </c>
      <c r="K11" s="16"/>
    </row>
    <row r="12" spans="1:11" x14ac:dyDescent="0.25">
      <c r="A12" s="38">
        <v>2</v>
      </c>
      <c r="B12" s="25" t="s">
        <v>110</v>
      </c>
      <c r="C12" s="4">
        <v>15342.0001305898</v>
      </c>
      <c r="D12" t="s">
        <v>4</v>
      </c>
      <c r="E12" s="5">
        <v>75</v>
      </c>
      <c r="F12" s="5">
        <f>C12*E12</f>
        <v>1150650.009794235</v>
      </c>
      <c r="K12" s="16"/>
    </row>
    <row r="13" spans="1:11" x14ac:dyDescent="0.25">
      <c r="A13" s="38">
        <v>3</v>
      </c>
      <c r="B13" t="s">
        <v>111</v>
      </c>
      <c r="C13" s="4">
        <v>3</v>
      </c>
      <c r="D13" t="s">
        <v>6</v>
      </c>
      <c r="E13" s="5">
        <v>5000</v>
      </c>
      <c r="F13" s="5">
        <f t="shared" si="0"/>
        <v>15000</v>
      </c>
      <c r="K13" s="16"/>
    </row>
    <row r="14" spans="1:11" x14ac:dyDescent="0.25">
      <c r="A14" s="38">
        <v>4</v>
      </c>
      <c r="B14" t="s">
        <v>27</v>
      </c>
      <c r="C14" s="4">
        <v>1</v>
      </c>
      <c r="D14" t="s">
        <v>6</v>
      </c>
      <c r="E14" s="5">
        <v>50000</v>
      </c>
      <c r="F14" s="15">
        <f t="shared" si="0"/>
        <v>50000</v>
      </c>
    </row>
    <row r="15" spans="1:11" x14ac:dyDescent="0.25">
      <c r="A15" s="38">
        <v>5</v>
      </c>
      <c r="B15" t="s">
        <v>26</v>
      </c>
      <c r="C15" s="4">
        <v>2</v>
      </c>
      <c r="D15" t="s">
        <v>6</v>
      </c>
      <c r="E15" s="5">
        <v>75000</v>
      </c>
      <c r="F15" s="5">
        <f t="shared" si="0"/>
        <v>150000</v>
      </c>
      <c r="K15" s="16"/>
    </row>
    <row r="16" spans="1:11" x14ac:dyDescent="0.25">
      <c r="A16" s="38">
        <v>6</v>
      </c>
      <c r="B16" t="s">
        <v>19</v>
      </c>
      <c r="C16" s="4">
        <f>C7</f>
        <v>42410.361660365998</v>
      </c>
      <c r="D16" t="s">
        <v>4</v>
      </c>
      <c r="E16" s="5">
        <v>20</v>
      </c>
      <c r="F16" s="31">
        <f t="shared" si="0"/>
        <v>848207.23320731998</v>
      </c>
    </row>
    <row r="17" spans="2:9" x14ac:dyDescent="0.25">
      <c r="B17" s="2" t="s">
        <v>16</v>
      </c>
      <c r="E17" s="1"/>
      <c r="F17" s="13">
        <f>SUM(F11:F16)</f>
        <v>2484540.8582993168</v>
      </c>
    </row>
    <row r="18" spans="2:9" x14ac:dyDescent="0.25">
      <c r="B18" t="s">
        <v>7</v>
      </c>
      <c r="E18" s="9">
        <v>0.2</v>
      </c>
      <c r="F18" s="6">
        <f>F17*E18</f>
        <v>496908.17165986338</v>
      </c>
    </row>
    <row r="19" spans="2:9" x14ac:dyDescent="0.25">
      <c r="B19" s="2" t="s">
        <v>22</v>
      </c>
      <c r="E19" s="1"/>
      <c r="F19" s="12">
        <f>F17+F18</f>
        <v>2981449.0299591804</v>
      </c>
    </row>
    <row r="20" spans="2:9" x14ac:dyDescent="0.25">
      <c r="E20" s="1"/>
    </row>
    <row r="21" spans="2:9" x14ac:dyDescent="0.25">
      <c r="B21" t="s">
        <v>14</v>
      </c>
      <c r="E21" s="9">
        <v>0.1</v>
      </c>
      <c r="F21" s="6">
        <f>F19*E21</f>
        <v>298144.90299591806</v>
      </c>
    </row>
    <row r="22" spans="2:9" x14ac:dyDescent="0.25">
      <c r="B22" t="s">
        <v>17</v>
      </c>
      <c r="E22" s="9">
        <v>0.04</v>
      </c>
      <c r="F22" s="6">
        <f>F19*E22</f>
        <v>119257.96119836722</v>
      </c>
    </row>
    <row r="23" spans="2:9" x14ac:dyDescent="0.25">
      <c r="B23" t="s">
        <v>15</v>
      </c>
      <c r="E23" s="9">
        <v>0.06</v>
      </c>
      <c r="F23" s="11">
        <f>F19*E23</f>
        <v>178886.94179755083</v>
      </c>
    </row>
    <row r="24" spans="2:9" x14ac:dyDescent="0.25">
      <c r="B24" s="2" t="s">
        <v>18</v>
      </c>
      <c r="E24" s="1"/>
      <c r="F24" s="13">
        <f>SUM(F21:F23)</f>
        <v>596289.80599183613</v>
      </c>
    </row>
    <row r="25" spans="2:9" ht="15.75" thickBot="1" x14ac:dyDescent="0.3">
      <c r="E25" s="1"/>
    </row>
    <row r="26" spans="2:9" s="3" customFormat="1" ht="19.5" thickBot="1" x14ac:dyDescent="0.35">
      <c r="B26" s="3" t="s">
        <v>30</v>
      </c>
      <c r="E26" s="21"/>
      <c r="F26" s="22">
        <f>F19+F24</f>
        <v>3577738.8359510163</v>
      </c>
    </row>
    <row r="27" spans="2:9" x14ac:dyDescent="0.25">
      <c r="B27" t="s">
        <v>129</v>
      </c>
      <c r="E27" s="1"/>
      <c r="F27" s="14"/>
      <c r="I27" s="16"/>
    </row>
    <row r="28" spans="2:9" s="18" customFormat="1" x14ac:dyDescent="0.25">
      <c r="C28" s="19"/>
      <c r="E28" s="15"/>
      <c r="F28" s="15"/>
    </row>
    <row r="29" spans="2:9" s="18" customFormat="1" ht="18.75" x14ac:dyDescent="0.3">
      <c r="B29" s="3" t="s">
        <v>38</v>
      </c>
      <c r="C29" s="19"/>
      <c r="E29" s="15"/>
      <c r="F29" s="15"/>
    </row>
    <row r="30" spans="2:9" s="18" customFormat="1" x14ac:dyDescent="0.25">
      <c r="B30" s="7" t="s">
        <v>130</v>
      </c>
      <c r="C30" s="19"/>
      <c r="E30" s="15"/>
      <c r="F30" s="15"/>
    </row>
    <row r="31" spans="2:9" x14ac:dyDescent="0.25">
      <c r="B31" t="s">
        <v>106</v>
      </c>
      <c r="C31" s="81">
        <v>15988.6600220903</v>
      </c>
      <c r="D31" t="s">
        <v>4</v>
      </c>
      <c r="E31" s="5">
        <v>1000</v>
      </c>
      <c r="F31" s="5">
        <f>C31*E31</f>
        <v>15988660.022090301</v>
      </c>
    </row>
    <row r="32" spans="2:9" x14ac:dyDescent="0.25">
      <c r="B32" t="s">
        <v>55</v>
      </c>
      <c r="C32" s="4">
        <v>15989</v>
      </c>
      <c r="D32" t="s">
        <v>4</v>
      </c>
      <c r="E32" s="1">
        <v>-75</v>
      </c>
      <c r="F32" s="11">
        <f>C32*E32</f>
        <v>-1199175</v>
      </c>
    </row>
    <row r="33" spans="2:6" x14ac:dyDescent="0.25">
      <c r="B33" s="2" t="s">
        <v>60</v>
      </c>
      <c r="C33" s="23"/>
      <c r="E33" s="1"/>
      <c r="F33" s="13">
        <f>SUM(F31:F32)</f>
        <v>14789485.022090301</v>
      </c>
    </row>
    <row r="34" spans="2:6" x14ac:dyDescent="0.25">
      <c r="B34" t="s">
        <v>7</v>
      </c>
      <c r="E34" s="9">
        <v>0.2</v>
      </c>
      <c r="F34" s="11">
        <f>F33*E34</f>
        <v>2957897.0044180602</v>
      </c>
    </row>
    <row r="35" spans="2:6" x14ac:dyDescent="0.25">
      <c r="B35" s="2" t="s">
        <v>59</v>
      </c>
      <c r="E35" s="1"/>
      <c r="F35" s="14">
        <f>F33+F34</f>
        <v>17747382.026508361</v>
      </c>
    </row>
    <row r="36" spans="2:6" s="18" customFormat="1" x14ac:dyDescent="0.25">
      <c r="E36" s="20"/>
    </row>
    <row r="37" spans="2:6" s="18" customFormat="1" x14ac:dyDescent="0.25">
      <c r="B37" t="s">
        <v>14</v>
      </c>
      <c r="C37"/>
      <c r="D37"/>
      <c r="E37" s="9">
        <v>0.1</v>
      </c>
      <c r="F37" s="6">
        <f>F35*E37</f>
        <v>1774738.2026508362</v>
      </c>
    </row>
    <row r="38" spans="2:6" s="18" customFormat="1" x14ac:dyDescent="0.25">
      <c r="B38" t="s">
        <v>17</v>
      </c>
      <c r="C38"/>
      <c r="D38"/>
      <c r="E38" s="9">
        <v>0.04</v>
      </c>
      <c r="F38" s="6">
        <f>F35*E38</f>
        <v>709895.28106033441</v>
      </c>
    </row>
    <row r="39" spans="2:6" s="18" customFormat="1" x14ac:dyDescent="0.25">
      <c r="B39" t="s">
        <v>15</v>
      </c>
      <c r="C39"/>
      <c r="D39"/>
      <c r="E39" s="9">
        <v>0.06</v>
      </c>
      <c r="F39" s="11">
        <f>F35*E39</f>
        <v>1064842.9215905017</v>
      </c>
    </row>
    <row r="40" spans="2:6" s="18" customFormat="1" x14ac:dyDescent="0.25">
      <c r="B40" s="2" t="s">
        <v>58</v>
      </c>
      <c r="C40"/>
      <c r="D40"/>
      <c r="E40" s="1"/>
      <c r="F40" s="13">
        <f>SUM(F37:F39)</f>
        <v>3549476.4053016724</v>
      </c>
    </row>
    <row r="41" spans="2:6" s="18" customFormat="1" ht="15.75" thickBot="1" x14ac:dyDescent="0.3">
      <c r="B41"/>
      <c r="C41"/>
      <c r="D41"/>
      <c r="E41" s="1"/>
      <c r="F41"/>
    </row>
    <row r="42" spans="2:6" s="17" customFormat="1" ht="19.5" thickBot="1" x14ac:dyDescent="0.35">
      <c r="B42" s="3" t="s">
        <v>41</v>
      </c>
      <c r="C42" s="3"/>
      <c r="D42" s="3"/>
      <c r="E42" s="21"/>
      <c r="F42" s="22">
        <f>F35+F40</f>
        <v>21296858.431810033</v>
      </c>
    </row>
    <row r="43" spans="2:6" s="18" customFormat="1" x14ac:dyDescent="0.25">
      <c r="E43" s="20"/>
      <c r="F43" s="14"/>
    </row>
    <row r="44" spans="2:6" s="18" customFormat="1" x14ac:dyDescent="0.25">
      <c r="E44" s="20"/>
      <c r="F44" s="14"/>
    </row>
    <row r="45" spans="2:6" s="18" customFormat="1" x14ac:dyDescent="0.25"/>
    <row r="46" spans="2:6" s="18" customFormat="1" x14ac:dyDescent="0.25"/>
    <row r="47" spans="2:6" s="18" customFormat="1" x14ac:dyDescent="0.25"/>
    <row r="48" spans="2:6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</sheetData>
  <pageMargins left="0.7" right="0.7" top="0.75" bottom="0.75" header="0.3" footer="0.3"/>
  <pageSetup scale="99" orientation="portrait" r:id="rId1"/>
  <rowBreaks count="1" manualBreakCount="1">
    <brk id="41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DADFB-5988-4811-B637-D381C82DBC7E}">
  <sheetPr>
    <pageSetUpPr fitToPage="1"/>
  </sheetPr>
  <dimension ref="A1:K187"/>
  <sheetViews>
    <sheetView workbookViewId="0">
      <selection activeCell="D25" sqref="D25"/>
    </sheetView>
  </sheetViews>
  <sheetFormatPr defaultRowHeight="15" x14ac:dyDescent="0.25"/>
  <cols>
    <col min="1" max="1" width="5.28515625" customWidth="1"/>
    <col min="2" max="2" width="38.28515625" style="25" customWidth="1"/>
    <col min="3" max="3" width="10" bestFit="1" customWidth="1"/>
    <col min="4" max="4" width="8.5703125" customWidth="1"/>
    <col min="5" max="5" width="12.28515625" customWidth="1"/>
    <col min="6" max="6" width="18.5703125" customWidth="1"/>
  </cols>
  <sheetData>
    <row r="1" spans="1:11" ht="23.25" x14ac:dyDescent="0.35">
      <c r="A1" s="43" t="s">
        <v>45</v>
      </c>
      <c r="B1" s="32" t="s">
        <v>46</v>
      </c>
      <c r="C1" s="33"/>
      <c r="D1" s="33"/>
      <c r="E1" s="33"/>
      <c r="F1" s="33"/>
    </row>
    <row r="2" spans="1:11" ht="18.75" x14ac:dyDescent="0.3">
      <c r="A2" s="3" t="s">
        <v>13</v>
      </c>
    </row>
    <row r="3" spans="1:11" x14ac:dyDescent="0.25">
      <c r="A3" s="7" t="s">
        <v>127</v>
      </c>
    </row>
    <row r="5" spans="1:11" x14ac:dyDescent="0.25">
      <c r="A5" s="2" t="s">
        <v>9</v>
      </c>
    </row>
    <row r="6" spans="1:11" x14ac:dyDescent="0.25">
      <c r="A6" s="41" t="s">
        <v>10</v>
      </c>
      <c r="B6" s="26" t="s">
        <v>29</v>
      </c>
    </row>
    <row r="7" spans="1:11" x14ac:dyDescent="0.25">
      <c r="A7" s="42" t="s">
        <v>11</v>
      </c>
      <c r="B7" s="26" t="s">
        <v>5</v>
      </c>
      <c r="C7" s="8">
        <v>19766.338948113498</v>
      </c>
      <c r="D7" t="s">
        <v>4</v>
      </c>
      <c r="E7" s="34">
        <f>C7/5280</f>
        <v>3.7436248007790716</v>
      </c>
      <c r="F7" t="s">
        <v>28</v>
      </c>
    </row>
    <row r="9" spans="1:11" s="3" customFormat="1" ht="18.75" x14ac:dyDescent="0.3">
      <c r="B9" s="27"/>
    </row>
    <row r="10" spans="1:11" x14ac:dyDescent="0.25">
      <c r="A10" s="10"/>
      <c r="B10" s="28" t="s">
        <v>8</v>
      </c>
      <c r="C10" s="10" t="s">
        <v>0</v>
      </c>
      <c r="D10" s="10" t="s">
        <v>1</v>
      </c>
      <c r="E10" s="10" t="s">
        <v>2</v>
      </c>
      <c r="F10" s="10" t="s">
        <v>3</v>
      </c>
    </row>
    <row r="11" spans="1:11" x14ac:dyDescent="0.25">
      <c r="A11" s="38">
        <v>1</v>
      </c>
      <c r="B11" s="25" t="s">
        <v>113</v>
      </c>
      <c r="C11" s="4">
        <v>19766</v>
      </c>
      <c r="D11" t="s">
        <v>4</v>
      </c>
      <c r="E11" s="5">
        <v>20</v>
      </c>
      <c r="F11" s="5">
        <f>C11*E11</f>
        <v>395320</v>
      </c>
    </row>
    <row r="12" spans="1:11" x14ac:dyDescent="0.25">
      <c r="A12" s="38">
        <v>2</v>
      </c>
      <c r="B12" s="25" t="s">
        <v>110</v>
      </c>
      <c r="C12" s="4">
        <v>19766.338948113498</v>
      </c>
      <c r="D12" t="s">
        <v>4</v>
      </c>
      <c r="E12" s="5">
        <v>75</v>
      </c>
      <c r="F12" s="5">
        <f t="shared" ref="F12:F17" si="0">C12*E12</f>
        <v>1482475.4211085124</v>
      </c>
      <c r="K12" s="16"/>
    </row>
    <row r="13" spans="1:11" x14ac:dyDescent="0.25">
      <c r="A13" s="38">
        <v>3</v>
      </c>
      <c r="B13" t="s">
        <v>111</v>
      </c>
      <c r="C13" s="4">
        <v>1</v>
      </c>
      <c r="D13" t="s">
        <v>6</v>
      </c>
      <c r="E13" s="5">
        <v>5000</v>
      </c>
      <c r="F13" s="5">
        <f t="shared" si="0"/>
        <v>5000</v>
      </c>
      <c r="K13" s="16"/>
    </row>
    <row r="14" spans="1:11" x14ac:dyDescent="0.25">
      <c r="A14" s="38">
        <v>4</v>
      </c>
      <c r="B14" t="s">
        <v>27</v>
      </c>
      <c r="C14" s="4">
        <v>4</v>
      </c>
      <c r="D14" t="s">
        <v>6</v>
      </c>
      <c r="E14" s="5">
        <v>50000</v>
      </c>
      <c r="F14" s="15">
        <f t="shared" si="0"/>
        <v>200000</v>
      </c>
    </row>
    <row r="15" spans="1:11" x14ac:dyDescent="0.25">
      <c r="A15" s="38">
        <v>5</v>
      </c>
      <c r="B15" s="25" t="s">
        <v>112</v>
      </c>
      <c r="C15" s="4">
        <v>1</v>
      </c>
      <c r="D15" t="s">
        <v>34</v>
      </c>
      <c r="E15" s="5">
        <v>250000</v>
      </c>
      <c r="F15" s="15">
        <f t="shared" si="0"/>
        <v>250000</v>
      </c>
    </row>
    <row r="16" spans="1:11" x14ac:dyDescent="0.25">
      <c r="A16" s="38">
        <v>6</v>
      </c>
      <c r="B16" t="s">
        <v>107</v>
      </c>
      <c r="C16" s="4">
        <v>260</v>
      </c>
      <c r="D16" t="s">
        <v>4</v>
      </c>
      <c r="E16" s="5">
        <v>4000</v>
      </c>
      <c r="F16" s="5">
        <f t="shared" si="0"/>
        <v>1040000</v>
      </c>
    </row>
    <row r="17" spans="1:9" x14ac:dyDescent="0.25">
      <c r="A17" s="38">
        <v>7</v>
      </c>
      <c r="B17" s="25" t="s">
        <v>19</v>
      </c>
      <c r="C17" s="4">
        <f>C7</f>
        <v>19766.338948113498</v>
      </c>
      <c r="D17" t="s">
        <v>4</v>
      </c>
      <c r="E17" s="5">
        <v>20</v>
      </c>
      <c r="F17" s="31">
        <f t="shared" si="0"/>
        <v>395326.77896226995</v>
      </c>
    </row>
    <row r="18" spans="1:9" x14ac:dyDescent="0.25">
      <c r="A18" s="38"/>
      <c r="B18" s="29" t="s">
        <v>16</v>
      </c>
      <c r="E18" s="1"/>
      <c r="F18" s="13">
        <f>SUM(F12:F17)</f>
        <v>3372802.2000707821</v>
      </c>
    </row>
    <row r="19" spans="1:9" x14ac:dyDescent="0.25">
      <c r="A19" s="38"/>
      <c r="B19" s="25" t="s">
        <v>7</v>
      </c>
      <c r="E19" s="9">
        <v>0.2</v>
      </c>
      <c r="F19" s="6">
        <f>F18*E19</f>
        <v>674560.44001415651</v>
      </c>
    </row>
    <row r="20" spans="1:9" x14ac:dyDescent="0.25">
      <c r="A20" s="38"/>
      <c r="B20" s="29" t="s">
        <v>31</v>
      </c>
      <c r="E20" s="1"/>
      <c r="F20" s="12">
        <f>F18+F19</f>
        <v>4047362.6400849386</v>
      </c>
    </row>
    <row r="21" spans="1:9" x14ac:dyDescent="0.25">
      <c r="A21" s="38"/>
      <c r="E21" s="1"/>
    </row>
    <row r="22" spans="1:9" x14ac:dyDescent="0.25">
      <c r="A22" s="38"/>
      <c r="B22" s="25" t="s">
        <v>14</v>
      </c>
      <c r="E22" s="9">
        <v>0.1</v>
      </c>
      <c r="F22" s="6">
        <f>F20*E22</f>
        <v>404736.26400849386</v>
      </c>
    </row>
    <row r="23" spans="1:9" x14ac:dyDescent="0.25">
      <c r="A23" s="38"/>
      <c r="B23" s="25" t="s">
        <v>17</v>
      </c>
      <c r="E23" s="9">
        <v>0.04</v>
      </c>
      <c r="F23" s="6">
        <f>F20*E23</f>
        <v>161894.50560339756</v>
      </c>
    </row>
    <row r="24" spans="1:9" x14ac:dyDescent="0.25">
      <c r="A24" s="38"/>
      <c r="B24" s="25" t="s">
        <v>15</v>
      </c>
      <c r="E24" s="9">
        <v>0.06</v>
      </c>
      <c r="F24" s="11">
        <f>F20*E24</f>
        <v>242841.75840509631</v>
      </c>
    </row>
    <row r="25" spans="1:9" x14ac:dyDescent="0.25">
      <c r="A25" s="38"/>
      <c r="B25" s="29" t="s">
        <v>18</v>
      </c>
      <c r="E25" s="1"/>
      <c r="F25" s="13">
        <f>SUM(F22:F24)</f>
        <v>809472.52801698772</v>
      </c>
    </row>
    <row r="26" spans="1:9" ht="15.75" thickBot="1" x14ac:dyDescent="0.3">
      <c r="A26" s="38"/>
      <c r="E26" s="1"/>
    </row>
    <row r="27" spans="1:9" s="3" customFormat="1" ht="19.5" thickBot="1" x14ac:dyDescent="0.35">
      <c r="A27" s="39"/>
      <c r="B27" s="27" t="s">
        <v>30</v>
      </c>
      <c r="E27" s="21"/>
      <c r="F27" s="22">
        <f>F20+F25</f>
        <v>4856835.1681019263</v>
      </c>
    </row>
    <row r="28" spans="1:9" x14ac:dyDescent="0.25">
      <c r="E28" s="1"/>
      <c r="F28" s="14"/>
      <c r="I28" s="16"/>
    </row>
    <row r="29" spans="1:9" s="18" customFormat="1" x14ac:dyDescent="0.25">
      <c r="B29" s="30"/>
      <c r="C29" s="19"/>
      <c r="E29" s="15"/>
      <c r="F29" s="15"/>
    </row>
    <row r="30" spans="1:9" s="18" customFormat="1" x14ac:dyDescent="0.25">
      <c r="B30" s="30"/>
      <c r="E30" s="20"/>
      <c r="F30" s="14"/>
    </row>
    <row r="31" spans="1:9" s="18" customFormat="1" x14ac:dyDescent="0.25">
      <c r="B31" s="30"/>
      <c r="E31" s="20"/>
      <c r="F31" s="14"/>
    </row>
    <row r="32" spans="1:9" s="18" customFormat="1" x14ac:dyDescent="0.25">
      <c r="B32" s="30"/>
    </row>
    <row r="33" spans="2:2" s="18" customFormat="1" x14ac:dyDescent="0.25">
      <c r="B33" s="30"/>
    </row>
    <row r="34" spans="2:2" s="18" customFormat="1" x14ac:dyDescent="0.25">
      <c r="B34" s="30"/>
    </row>
    <row r="35" spans="2:2" s="18" customFormat="1" x14ac:dyDescent="0.25">
      <c r="B35" s="30"/>
    </row>
    <row r="36" spans="2:2" s="18" customFormat="1" x14ac:dyDescent="0.25">
      <c r="B36" s="30"/>
    </row>
    <row r="37" spans="2:2" s="18" customFormat="1" x14ac:dyDescent="0.25">
      <c r="B37" s="30"/>
    </row>
    <row r="38" spans="2:2" s="18" customFormat="1" x14ac:dyDescent="0.25">
      <c r="B38" s="30"/>
    </row>
    <row r="39" spans="2:2" s="18" customFormat="1" x14ac:dyDescent="0.25">
      <c r="B39" s="30"/>
    </row>
    <row r="40" spans="2:2" s="18" customFormat="1" x14ac:dyDescent="0.25">
      <c r="B40" s="30"/>
    </row>
    <row r="41" spans="2:2" s="18" customFormat="1" x14ac:dyDescent="0.25">
      <c r="B41" s="30"/>
    </row>
    <row r="42" spans="2:2" s="18" customFormat="1" x14ac:dyDescent="0.25">
      <c r="B42" s="30"/>
    </row>
    <row r="43" spans="2:2" s="18" customFormat="1" x14ac:dyDescent="0.25">
      <c r="B43" s="30"/>
    </row>
    <row r="44" spans="2:2" s="18" customFormat="1" x14ac:dyDescent="0.25">
      <c r="B44" s="30"/>
    </row>
    <row r="45" spans="2:2" s="18" customFormat="1" x14ac:dyDescent="0.25">
      <c r="B45" s="30"/>
    </row>
    <row r="46" spans="2:2" s="18" customFormat="1" x14ac:dyDescent="0.25">
      <c r="B46" s="30"/>
    </row>
    <row r="47" spans="2:2" s="18" customFormat="1" x14ac:dyDescent="0.25">
      <c r="B47" s="30"/>
    </row>
    <row r="48" spans="2:2" s="18" customFormat="1" x14ac:dyDescent="0.25">
      <c r="B48" s="30"/>
    </row>
    <row r="49" spans="2:2" s="18" customFormat="1" x14ac:dyDescent="0.25">
      <c r="B49" s="30"/>
    </row>
    <row r="50" spans="2:2" s="18" customFormat="1" x14ac:dyDescent="0.25">
      <c r="B50" s="30"/>
    </row>
    <row r="51" spans="2:2" s="18" customFormat="1" x14ac:dyDescent="0.25">
      <c r="B51" s="30"/>
    </row>
    <row r="52" spans="2:2" s="18" customFormat="1" x14ac:dyDescent="0.25">
      <c r="B52" s="30"/>
    </row>
    <row r="53" spans="2:2" s="18" customFormat="1" x14ac:dyDescent="0.25">
      <c r="B53" s="30"/>
    </row>
    <row r="54" spans="2:2" s="18" customFormat="1" x14ac:dyDescent="0.25">
      <c r="B54" s="30"/>
    </row>
    <row r="55" spans="2:2" s="18" customFormat="1" x14ac:dyDescent="0.25">
      <c r="B55" s="30"/>
    </row>
    <row r="56" spans="2:2" s="18" customFormat="1" x14ac:dyDescent="0.25">
      <c r="B56" s="30"/>
    </row>
    <row r="57" spans="2:2" s="18" customFormat="1" x14ac:dyDescent="0.25">
      <c r="B57" s="30"/>
    </row>
    <row r="58" spans="2:2" s="18" customFormat="1" x14ac:dyDescent="0.25">
      <c r="B58" s="30"/>
    </row>
    <row r="59" spans="2:2" s="18" customFormat="1" x14ac:dyDescent="0.25">
      <c r="B59" s="30"/>
    </row>
    <row r="60" spans="2:2" s="18" customFormat="1" x14ac:dyDescent="0.25">
      <c r="B60" s="30"/>
    </row>
    <row r="61" spans="2:2" s="18" customFormat="1" x14ac:dyDescent="0.25">
      <c r="B61" s="30"/>
    </row>
    <row r="62" spans="2:2" s="18" customFormat="1" x14ac:dyDescent="0.25">
      <c r="B62" s="30"/>
    </row>
    <row r="63" spans="2:2" s="18" customFormat="1" x14ac:dyDescent="0.25">
      <c r="B63" s="30"/>
    </row>
    <row r="64" spans="2:2" s="18" customFormat="1" x14ac:dyDescent="0.25">
      <c r="B64" s="30"/>
    </row>
    <row r="65" spans="2:2" s="18" customFormat="1" x14ac:dyDescent="0.25">
      <c r="B65" s="30"/>
    </row>
    <row r="66" spans="2:2" s="18" customFormat="1" x14ac:dyDescent="0.25">
      <c r="B66" s="30"/>
    </row>
    <row r="67" spans="2:2" s="18" customFormat="1" x14ac:dyDescent="0.25">
      <c r="B67" s="30"/>
    </row>
    <row r="68" spans="2:2" s="18" customFormat="1" x14ac:dyDescent="0.25">
      <c r="B68" s="30"/>
    </row>
    <row r="69" spans="2:2" s="18" customFormat="1" x14ac:dyDescent="0.25">
      <c r="B69" s="30"/>
    </row>
    <row r="70" spans="2:2" s="18" customFormat="1" x14ac:dyDescent="0.25">
      <c r="B70" s="30"/>
    </row>
    <row r="71" spans="2:2" s="18" customFormat="1" x14ac:dyDescent="0.25">
      <c r="B71" s="30"/>
    </row>
    <row r="72" spans="2:2" s="18" customFormat="1" x14ac:dyDescent="0.25">
      <c r="B72" s="30"/>
    </row>
    <row r="73" spans="2:2" s="18" customFormat="1" x14ac:dyDescent="0.25">
      <c r="B73" s="30"/>
    </row>
    <row r="74" spans="2:2" s="18" customFormat="1" x14ac:dyDescent="0.25">
      <c r="B74" s="30"/>
    </row>
    <row r="75" spans="2:2" s="18" customFormat="1" x14ac:dyDescent="0.25">
      <c r="B75" s="30"/>
    </row>
    <row r="76" spans="2:2" s="18" customFormat="1" x14ac:dyDescent="0.25">
      <c r="B76" s="30"/>
    </row>
    <row r="77" spans="2:2" s="18" customFormat="1" x14ac:dyDescent="0.25">
      <c r="B77" s="30"/>
    </row>
    <row r="78" spans="2:2" s="18" customFormat="1" x14ac:dyDescent="0.25">
      <c r="B78" s="30"/>
    </row>
    <row r="79" spans="2:2" s="18" customFormat="1" x14ac:dyDescent="0.25">
      <c r="B79" s="30"/>
    </row>
    <row r="80" spans="2:2" s="18" customFormat="1" x14ac:dyDescent="0.25">
      <c r="B80" s="30"/>
    </row>
    <row r="81" spans="2:2" s="18" customFormat="1" x14ac:dyDescent="0.25">
      <c r="B81" s="30"/>
    </row>
    <row r="82" spans="2:2" s="18" customFormat="1" x14ac:dyDescent="0.25">
      <c r="B82" s="30"/>
    </row>
    <row r="83" spans="2:2" s="18" customFormat="1" x14ac:dyDescent="0.25">
      <c r="B83" s="30"/>
    </row>
    <row r="84" spans="2:2" s="18" customFormat="1" x14ac:dyDescent="0.25">
      <c r="B84" s="30"/>
    </row>
    <row r="85" spans="2:2" s="18" customFormat="1" x14ac:dyDescent="0.25">
      <c r="B85" s="30"/>
    </row>
    <row r="86" spans="2:2" s="18" customFormat="1" x14ac:dyDescent="0.25">
      <c r="B86" s="30"/>
    </row>
    <row r="87" spans="2:2" s="18" customFormat="1" x14ac:dyDescent="0.25">
      <c r="B87" s="30"/>
    </row>
    <row r="88" spans="2:2" s="18" customFormat="1" x14ac:dyDescent="0.25">
      <c r="B88" s="30"/>
    </row>
    <row r="89" spans="2:2" s="18" customFormat="1" x14ac:dyDescent="0.25">
      <c r="B89" s="30"/>
    </row>
    <row r="90" spans="2:2" s="18" customFormat="1" x14ac:dyDescent="0.25">
      <c r="B90" s="30"/>
    </row>
    <row r="91" spans="2:2" s="18" customFormat="1" x14ac:dyDescent="0.25">
      <c r="B91" s="30"/>
    </row>
    <row r="92" spans="2:2" s="18" customFormat="1" x14ac:dyDescent="0.25">
      <c r="B92" s="30"/>
    </row>
    <row r="93" spans="2:2" s="18" customFormat="1" x14ac:dyDescent="0.25">
      <c r="B93" s="30"/>
    </row>
    <row r="94" spans="2:2" s="18" customFormat="1" x14ac:dyDescent="0.25">
      <c r="B94" s="30"/>
    </row>
    <row r="95" spans="2:2" s="18" customFormat="1" x14ac:dyDescent="0.25">
      <c r="B95" s="30"/>
    </row>
    <row r="96" spans="2:2" s="18" customFormat="1" x14ac:dyDescent="0.25">
      <c r="B96" s="30"/>
    </row>
    <row r="97" spans="2:2" s="18" customFormat="1" x14ac:dyDescent="0.25">
      <c r="B97" s="30"/>
    </row>
    <row r="98" spans="2:2" s="18" customFormat="1" x14ac:dyDescent="0.25">
      <c r="B98" s="30"/>
    </row>
    <row r="99" spans="2:2" s="18" customFormat="1" x14ac:dyDescent="0.25">
      <c r="B99" s="30"/>
    </row>
    <row r="100" spans="2:2" s="18" customFormat="1" x14ac:dyDescent="0.25">
      <c r="B100" s="30"/>
    </row>
    <row r="101" spans="2:2" s="18" customFormat="1" x14ac:dyDescent="0.25">
      <c r="B101" s="30"/>
    </row>
    <row r="102" spans="2:2" s="18" customFormat="1" x14ac:dyDescent="0.25">
      <c r="B102" s="30"/>
    </row>
    <row r="103" spans="2:2" s="18" customFormat="1" x14ac:dyDescent="0.25">
      <c r="B103" s="30"/>
    </row>
    <row r="104" spans="2:2" s="18" customFormat="1" x14ac:dyDescent="0.25">
      <c r="B104" s="30"/>
    </row>
    <row r="105" spans="2:2" s="18" customFormat="1" x14ac:dyDescent="0.25">
      <c r="B105" s="30"/>
    </row>
    <row r="106" spans="2:2" s="18" customFormat="1" x14ac:dyDescent="0.25">
      <c r="B106" s="30"/>
    </row>
    <row r="107" spans="2:2" s="18" customFormat="1" x14ac:dyDescent="0.25">
      <c r="B107" s="30"/>
    </row>
    <row r="108" spans="2:2" s="18" customFormat="1" x14ac:dyDescent="0.25">
      <c r="B108" s="30"/>
    </row>
    <row r="109" spans="2:2" s="18" customFormat="1" x14ac:dyDescent="0.25">
      <c r="B109" s="30"/>
    </row>
    <row r="110" spans="2:2" s="18" customFormat="1" x14ac:dyDescent="0.25">
      <c r="B110" s="30"/>
    </row>
    <row r="111" spans="2:2" s="18" customFormat="1" x14ac:dyDescent="0.25">
      <c r="B111" s="30"/>
    </row>
    <row r="112" spans="2:2" s="18" customFormat="1" x14ac:dyDescent="0.25">
      <c r="B112" s="30"/>
    </row>
    <row r="113" spans="2:2" s="18" customFormat="1" x14ac:dyDescent="0.25">
      <c r="B113" s="30"/>
    </row>
    <row r="114" spans="2:2" s="18" customFormat="1" x14ac:dyDescent="0.25">
      <c r="B114" s="30"/>
    </row>
    <row r="115" spans="2:2" s="18" customFormat="1" x14ac:dyDescent="0.25">
      <c r="B115" s="30"/>
    </row>
    <row r="116" spans="2:2" s="18" customFormat="1" x14ac:dyDescent="0.25">
      <c r="B116" s="30"/>
    </row>
    <row r="117" spans="2:2" s="18" customFormat="1" x14ac:dyDescent="0.25">
      <c r="B117" s="30"/>
    </row>
    <row r="118" spans="2:2" s="18" customFormat="1" x14ac:dyDescent="0.25">
      <c r="B118" s="30"/>
    </row>
    <row r="119" spans="2:2" s="18" customFormat="1" x14ac:dyDescent="0.25">
      <c r="B119" s="30"/>
    </row>
    <row r="120" spans="2:2" s="18" customFormat="1" x14ac:dyDescent="0.25">
      <c r="B120" s="30"/>
    </row>
    <row r="121" spans="2:2" s="18" customFormat="1" x14ac:dyDescent="0.25">
      <c r="B121" s="30"/>
    </row>
    <row r="122" spans="2:2" s="18" customFormat="1" x14ac:dyDescent="0.25">
      <c r="B122" s="30"/>
    </row>
    <row r="123" spans="2:2" s="18" customFormat="1" x14ac:dyDescent="0.25">
      <c r="B123" s="30"/>
    </row>
    <row r="124" spans="2:2" s="18" customFormat="1" x14ac:dyDescent="0.25">
      <c r="B124" s="30"/>
    </row>
    <row r="125" spans="2:2" s="18" customFormat="1" x14ac:dyDescent="0.25">
      <c r="B125" s="30"/>
    </row>
    <row r="126" spans="2:2" s="18" customFormat="1" x14ac:dyDescent="0.25">
      <c r="B126" s="30"/>
    </row>
    <row r="127" spans="2:2" s="18" customFormat="1" x14ac:dyDescent="0.25">
      <c r="B127" s="30"/>
    </row>
    <row r="128" spans="2:2" s="18" customFormat="1" x14ac:dyDescent="0.25">
      <c r="B128" s="30"/>
    </row>
    <row r="129" spans="2:2" s="18" customFormat="1" x14ac:dyDescent="0.25">
      <c r="B129" s="30"/>
    </row>
    <row r="130" spans="2:2" s="18" customFormat="1" x14ac:dyDescent="0.25">
      <c r="B130" s="30"/>
    </row>
    <row r="131" spans="2:2" s="18" customFormat="1" x14ac:dyDescent="0.25">
      <c r="B131" s="30"/>
    </row>
    <row r="132" spans="2:2" s="18" customFormat="1" x14ac:dyDescent="0.25">
      <c r="B132" s="30"/>
    </row>
    <row r="133" spans="2:2" s="18" customFormat="1" x14ac:dyDescent="0.25">
      <c r="B133" s="30"/>
    </row>
    <row r="134" spans="2:2" s="18" customFormat="1" x14ac:dyDescent="0.25">
      <c r="B134" s="30"/>
    </row>
    <row r="135" spans="2:2" s="18" customFormat="1" x14ac:dyDescent="0.25">
      <c r="B135" s="30"/>
    </row>
    <row r="136" spans="2:2" s="18" customFormat="1" x14ac:dyDescent="0.25">
      <c r="B136" s="30"/>
    </row>
    <row r="137" spans="2:2" s="18" customFormat="1" x14ac:dyDescent="0.25">
      <c r="B137" s="30"/>
    </row>
    <row r="138" spans="2:2" s="18" customFormat="1" x14ac:dyDescent="0.25">
      <c r="B138" s="30"/>
    </row>
    <row r="139" spans="2:2" s="18" customFormat="1" x14ac:dyDescent="0.25">
      <c r="B139" s="30"/>
    </row>
    <row r="140" spans="2:2" s="18" customFormat="1" x14ac:dyDescent="0.25">
      <c r="B140" s="30"/>
    </row>
    <row r="141" spans="2:2" s="18" customFormat="1" x14ac:dyDescent="0.25">
      <c r="B141" s="30"/>
    </row>
    <row r="142" spans="2:2" s="18" customFormat="1" x14ac:dyDescent="0.25">
      <c r="B142" s="30"/>
    </row>
    <row r="143" spans="2:2" s="18" customFormat="1" x14ac:dyDescent="0.25">
      <c r="B143" s="30"/>
    </row>
    <row r="144" spans="2:2" s="18" customFormat="1" x14ac:dyDescent="0.25">
      <c r="B144" s="30"/>
    </row>
    <row r="145" spans="2:2" s="18" customFormat="1" x14ac:dyDescent="0.25">
      <c r="B145" s="30"/>
    </row>
    <row r="146" spans="2:2" s="18" customFormat="1" x14ac:dyDescent="0.25">
      <c r="B146" s="30"/>
    </row>
    <row r="147" spans="2:2" s="18" customFormat="1" x14ac:dyDescent="0.25">
      <c r="B147" s="30"/>
    </row>
    <row r="148" spans="2:2" s="18" customFormat="1" x14ac:dyDescent="0.25">
      <c r="B148" s="30"/>
    </row>
    <row r="149" spans="2:2" s="18" customFormat="1" x14ac:dyDescent="0.25">
      <c r="B149" s="30"/>
    </row>
    <row r="150" spans="2:2" s="18" customFormat="1" x14ac:dyDescent="0.25">
      <c r="B150" s="30"/>
    </row>
    <row r="151" spans="2:2" s="18" customFormat="1" x14ac:dyDescent="0.25">
      <c r="B151" s="30"/>
    </row>
    <row r="152" spans="2:2" s="18" customFormat="1" x14ac:dyDescent="0.25">
      <c r="B152" s="30"/>
    </row>
    <row r="153" spans="2:2" s="18" customFormat="1" x14ac:dyDescent="0.25">
      <c r="B153" s="30"/>
    </row>
    <row r="154" spans="2:2" s="18" customFormat="1" x14ac:dyDescent="0.25">
      <c r="B154" s="30"/>
    </row>
    <row r="155" spans="2:2" s="18" customFormat="1" x14ac:dyDescent="0.25">
      <c r="B155" s="30"/>
    </row>
    <row r="156" spans="2:2" s="18" customFormat="1" x14ac:dyDescent="0.25">
      <c r="B156" s="30"/>
    </row>
    <row r="157" spans="2:2" s="18" customFormat="1" x14ac:dyDescent="0.25">
      <c r="B157" s="30"/>
    </row>
    <row r="158" spans="2:2" s="18" customFormat="1" x14ac:dyDescent="0.25">
      <c r="B158" s="30"/>
    </row>
    <row r="159" spans="2:2" s="18" customFormat="1" x14ac:dyDescent="0.25">
      <c r="B159" s="30"/>
    </row>
    <row r="160" spans="2:2" s="18" customFormat="1" x14ac:dyDescent="0.25">
      <c r="B160" s="30"/>
    </row>
    <row r="161" spans="2:2" s="18" customFormat="1" x14ac:dyDescent="0.25">
      <c r="B161" s="30"/>
    </row>
    <row r="162" spans="2:2" s="18" customFormat="1" x14ac:dyDescent="0.25">
      <c r="B162" s="30"/>
    </row>
    <row r="163" spans="2:2" s="18" customFormat="1" x14ac:dyDescent="0.25">
      <c r="B163" s="30"/>
    </row>
    <row r="164" spans="2:2" s="18" customFormat="1" x14ac:dyDescent="0.25">
      <c r="B164" s="30"/>
    </row>
    <row r="165" spans="2:2" s="18" customFormat="1" x14ac:dyDescent="0.25">
      <c r="B165" s="30"/>
    </row>
    <row r="166" spans="2:2" s="18" customFormat="1" x14ac:dyDescent="0.25">
      <c r="B166" s="30"/>
    </row>
    <row r="167" spans="2:2" s="18" customFormat="1" x14ac:dyDescent="0.25">
      <c r="B167" s="30"/>
    </row>
    <row r="168" spans="2:2" s="18" customFormat="1" x14ac:dyDescent="0.25">
      <c r="B168" s="30"/>
    </row>
    <row r="169" spans="2:2" s="18" customFormat="1" x14ac:dyDescent="0.25">
      <c r="B169" s="30"/>
    </row>
    <row r="170" spans="2:2" s="18" customFormat="1" x14ac:dyDescent="0.25">
      <c r="B170" s="30"/>
    </row>
    <row r="171" spans="2:2" s="18" customFormat="1" x14ac:dyDescent="0.25">
      <c r="B171" s="30"/>
    </row>
    <row r="172" spans="2:2" s="18" customFormat="1" x14ac:dyDescent="0.25">
      <c r="B172" s="30"/>
    </row>
    <row r="173" spans="2:2" s="18" customFormat="1" x14ac:dyDescent="0.25">
      <c r="B173" s="30"/>
    </row>
    <row r="174" spans="2:2" s="18" customFormat="1" x14ac:dyDescent="0.25">
      <c r="B174" s="30"/>
    </row>
    <row r="175" spans="2:2" s="18" customFormat="1" x14ac:dyDescent="0.25">
      <c r="B175" s="30"/>
    </row>
    <row r="176" spans="2:2" s="18" customFormat="1" x14ac:dyDescent="0.25">
      <c r="B176" s="30"/>
    </row>
    <row r="177" spans="2:2" s="18" customFormat="1" x14ac:dyDescent="0.25">
      <c r="B177" s="30"/>
    </row>
    <row r="178" spans="2:2" s="18" customFormat="1" x14ac:dyDescent="0.25">
      <c r="B178" s="30"/>
    </row>
    <row r="179" spans="2:2" s="18" customFormat="1" x14ac:dyDescent="0.25">
      <c r="B179" s="30"/>
    </row>
    <row r="180" spans="2:2" s="18" customFormat="1" x14ac:dyDescent="0.25">
      <c r="B180" s="30"/>
    </row>
    <row r="181" spans="2:2" s="18" customFormat="1" x14ac:dyDescent="0.25">
      <c r="B181" s="30"/>
    </row>
    <row r="182" spans="2:2" s="18" customFormat="1" x14ac:dyDescent="0.25">
      <c r="B182" s="30"/>
    </row>
    <row r="183" spans="2:2" s="18" customFormat="1" x14ac:dyDescent="0.25">
      <c r="B183" s="30"/>
    </row>
    <row r="184" spans="2:2" s="18" customFormat="1" x14ac:dyDescent="0.25">
      <c r="B184" s="30"/>
    </row>
    <row r="185" spans="2:2" s="18" customFormat="1" x14ac:dyDescent="0.25">
      <c r="B185" s="30"/>
    </row>
    <row r="186" spans="2:2" s="18" customFormat="1" x14ac:dyDescent="0.25">
      <c r="B186" s="30"/>
    </row>
    <row r="187" spans="2:2" s="18" customFormat="1" x14ac:dyDescent="0.25">
      <c r="B187" s="30"/>
    </row>
  </sheetData>
  <pageMargins left="0.7" right="0.7" top="0.75" bottom="0.75" header="0.3" footer="0.3"/>
  <pageSetup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93CDC-0B23-49BF-8B85-0F0378AA9E01}">
  <sheetPr>
    <pageSetUpPr fitToPage="1"/>
  </sheetPr>
  <dimension ref="A1:C35"/>
  <sheetViews>
    <sheetView workbookViewId="0">
      <selection activeCell="C16" sqref="C16"/>
    </sheetView>
  </sheetViews>
  <sheetFormatPr defaultRowHeight="15" x14ac:dyDescent="0.25"/>
  <cols>
    <col min="1" max="1" width="4" customWidth="1"/>
    <col min="2" max="2" width="3.5703125" customWidth="1"/>
    <col min="3" max="3" width="83.7109375" style="25" customWidth="1"/>
  </cols>
  <sheetData>
    <row r="1" spans="1:3" ht="23.25" x14ac:dyDescent="0.35">
      <c r="A1" s="32" t="s">
        <v>84</v>
      </c>
      <c r="B1" s="35"/>
      <c r="C1" s="79"/>
    </row>
    <row r="3" spans="1:3" ht="18.75" x14ac:dyDescent="0.3">
      <c r="A3" s="3" t="s">
        <v>66</v>
      </c>
    </row>
    <row r="4" spans="1:3" x14ac:dyDescent="0.25">
      <c r="B4" s="2" t="s">
        <v>81</v>
      </c>
    </row>
    <row r="5" spans="1:3" ht="30" x14ac:dyDescent="0.25">
      <c r="B5" s="80" t="s">
        <v>87</v>
      </c>
      <c r="C5" s="25" t="s">
        <v>105</v>
      </c>
    </row>
    <row r="6" spans="1:3" ht="30" x14ac:dyDescent="0.25">
      <c r="B6" s="80" t="s">
        <v>87</v>
      </c>
      <c r="C6" s="25" t="s">
        <v>85</v>
      </c>
    </row>
    <row r="7" spans="1:3" x14ac:dyDescent="0.25">
      <c r="B7" s="80" t="s">
        <v>87</v>
      </c>
      <c r="C7" s="25" t="s">
        <v>86</v>
      </c>
    </row>
    <row r="9" spans="1:3" x14ac:dyDescent="0.25">
      <c r="B9" s="77" t="s">
        <v>101</v>
      </c>
    </row>
    <row r="10" spans="1:3" x14ac:dyDescent="0.25">
      <c r="B10" s="80" t="s">
        <v>87</v>
      </c>
      <c r="C10" s="25" t="s">
        <v>102</v>
      </c>
    </row>
    <row r="11" spans="1:3" x14ac:dyDescent="0.25">
      <c r="B11" s="80" t="s">
        <v>87</v>
      </c>
      <c r="C11" s="25" t="s">
        <v>86</v>
      </c>
    </row>
    <row r="13" spans="1:3" ht="18.75" x14ac:dyDescent="0.3">
      <c r="A13" s="3" t="s">
        <v>71</v>
      </c>
    </row>
    <row r="14" spans="1:3" x14ac:dyDescent="0.25">
      <c r="B14" s="2" t="s">
        <v>82</v>
      </c>
    </row>
    <row r="15" spans="1:3" ht="30" x14ac:dyDescent="0.25">
      <c r="B15" s="80" t="s">
        <v>87</v>
      </c>
      <c r="C15" s="25" t="s">
        <v>88</v>
      </c>
    </row>
    <row r="16" spans="1:3" ht="30" x14ac:dyDescent="0.25">
      <c r="B16" s="80" t="s">
        <v>87</v>
      </c>
      <c r="C16" s="25" t="s">
        <v>103</v>
      </c>
    </row>
    <row r="17" spans="1:3" x14ac:dyDescent="0.25">
      <c r="B17" s="80" t="s">
        <v>87</v>
      </c>
      <c r="C17" s="25" t="s">
        <v>89</v>
      </c>
    </row>
    <row r="18" spans="1:3" x14ac:dyDescent="0.25">
      <c r="B18" s="2"/>
    </row>
    <row r="19" spans="1:3" x14ac:dyDescent="0.25">
      <c r="B19" s="2" t="s">
        <v>72</v>
      </c>
    </row>
    <row r="20" spans="1:3" ht="30" x14ac:dyDescent="0.25">
      <c r="B20" s="80" t="s">
        <v>87</v>
      </c>
      <c r="C20" s="25" t="s">
        <v>104</v>
      </c>
    </row>
    <row r="21" spans="1:3" ht="30" x14ac:dyDescent="0.25">
      <c r="B21" s="80" t="s">
        <v>87</v>
      </c>
      <c r="C21" s="25" t="s">
        <v>90</v>
      </c>
    </row>
    <row r="22" spans="1:3" x14ac:dyDescent="0.25">
      <c r="B22" s="80" t="s">
        <v>87</v>
      </c>
      <c r="C22" s="25" t="s">
        <v>91</v>
      </c>
    </row>
    <row r="23" spans="1:3" x14ac:dyDescent="0.25">
      <c r="B23" s="59"/>
    </row>
    <row r="24" spans="1:3" x14ac:dyDescent="0.25">
      <c r="B24" s="2" t="s">
        <v>73</v>
      </c>
    </row>
    <row r="25" spans="1:3" x14ac:dyDescent="0.25">
      <c r="B25" s="59" t="s">
        <v>87</v>
      </c>
      <c r="C25" s="25" t="s">
        <v>98</v>
      </c>
    </row>
    <row r="26" spans="1:3" x14ac:dyDescent="0.25">
      <c r="B26" s="59" t="s">
        <v>87</v>
      </c>
      <c r="C26" s="25" t="s">
        <v>91</v>
      </c>
    </row>
    <row r="28" spans="1:3" ht="18.75" x14ac:dyDescent="0.3">
      <c r="A28" s="3" t="s">
        <v>74</v>
      </c>
    </row>
    <row r="29" spans="1:3" x14ac:dyDescent="0.25">
      <c r="B29" s="2" t="s">
        <v>75</v>
      </c>
    </row>
    <row r="30" spans="1:3" x14ac:dyDescent="0.25">
      <c r="B30" s="2" t="s">
        <v>83</v>
      </c>
    </row>
    <row r="31" spans="1:3" x14ac:dyDescent="0.25">
      <c r="B31" s="2" t="s">
        <v>76</v>
      </c>
    </row>
    <row r="33" spans="1:2" ht="18.75" x14ac:dyDescent="0.3">
      <c r="A33" s="3" t="s">
        <v>74</v>
      </c>
    </row>
    <row r="34" spans="1:2" x14ac:dyDescent="0.25">
      <c r="B34" s="2" t="s">
        <v>77</v>
      </c>
    </row>
    <row r="35" spans="1:2" x14ac:dyDescent="0.25">
      <c r="B35" s="2" t="s">
        <v>78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FE815-D83B-48D4-A7E3-4D2088EC7C66}">
  <sheetPr>
    <pageSetUpPr fitToPage="1"/>
  </sheetPr>
  <dimension ref="A1:K198"/>
  <sheetViews>
    <sheetView workbookViewId="0">
      <selection activeCell="B6" sqref="B6"/>
    </sheetView>
  </sheetViews>
  <sheetFormatPr defaultRowHeight="15" x14ac:dyDescent="0.25"/>
  <cols>
    <col min="1" max="1" width="5.28515625" customWidth="1"/>
    <col min="2" max="2" width="38.28515625" customWidth="1"/>
    <col min="3" max="3" width="10" bestFit="1" customWidth="1"/>
    <col min="5" max="5" width="9.7109375" customWidth="1"/>
    <col min="6" max="6" width="21.85546875" customWidth="1"/>
  </cols>
  <sheetData>
    <row r="1" spans="1:11" ht="23.25" x14ac:dyDescent="0.35">
      <c r="A1" s="43" t="s">
        <v>39</v>
      </c>
      <c r="B1" s="32" t="s">
        <v>40</v>
      </c>
      <c r="C1" s="33"/>
      <c r="D1" s="33"/>
      <c r="E1" s="33"/>
      <c r="F1" s="33"/>
    </row>
    <row r="2" spans="1:11" ht="18.75" x14ac:dyDescent="0.3">
      <c r="A2" s="3" t="s">
        <v>13</v>
      </c>
    </row>
    <row r="3" spans="1:11" ht="14.25" customHeight="1" x14ac:dyDescent="0.25">
      <c r="A3" s="7" t="s">
        <v>121</v>
      </c>
    </row>
    <row r="5" spans="1:11" x14ac:dyDescent="0.25">
      <c r="A5" s="2" t="s">
        <v>9</v>
      </c>
    </row>
    <row r="6" spans="1:11" x14ac:dyDescent="0.25">
      <c r="A6" s="41" t="s">
        <v>10</v>
      </c>
      <c r="B6" s="7" t="s">
        <v>20</v>
      </c>
    </row>
    <row r="7" spans="1:11" x14ac:dyDescent="0.25">
      <c r="A7" s="42" t="s">
        <v>12</v>
      </c>
      <c r="B7" s="7" t="s">
        <v>5</v>
      </c>
      <c r="C7" s="8">
        <v>43709.929071576</v>
      </c>
      <c r="D7" t="s">
        <v>4</v>
      </c>
      <c r="E7" s="34">
        <f>C7/5280</f>
        <v>8.2783956574954551</v>
      </c>
      <c r="F7" t="s">
        <v>28</v>
      </c>
    </row>
    <row r="9" spans="1:11" s="3" customFormat="1" ht="18.75" x14ac:dyDescent="0.3"/>
    <row r="10" spans="1:11" x14ac:dyDescent="0.25">
      <c r="A10" s="10" t="s">
        <v>42</v>
      </c>
      <c r="B10" s="10" t="s">
        <v>8</v>
      </c>
      <c r="C10" s="10" t="s">
        <v>0</v>
      </c>
      <c r="D10" s="10" t="s">
        <v>1</v>
      </c>
      <c r="E10" s="10" t="s">
        <v>2</v>
      </c>
      <c r="F10" s="10" t="s">
        <v>3</v>
      </c>
    </row>
    <row r="11" spans="1:11" x14ac:dyDescent="0.25">
      <c r="A11" s="38">
        <v>1</v>
      </c>
      <c r="B11" s="7" t="s">
        <v>115</v>
      </c>
      <c r="C11" s="4">
        <v>43216.266832427304</v>
      </c>
      <c r="D11" s="7" t="s">
        <v>4</v>
      </c>
      <c r="E11" s="5">
        <v>20</v>
      </c>
      <c r="F11" s="5">
        <f>C11*E11</f>
        <v>864325.33664854604</v>
      </c>
      <c r="K11" s="16"/>
    </row>
    <row r="12" spans="1:11" x14ac:dyDescent="0.25">
      <c r="A12" s="38">
        <v>2</v>
      </c>
      <c r="B12" t="s">
        <v>111</v>
      </c>
      <c r="C12" s="4">
        <v>2</v>
      </c>
      <c r="D12" t="s">
        <v>6</v>
      </c>
      <c r="E12" s="5">
        <v>5000</v>
      </c>
      <c r="F12" s="5">
        <f>C12*E12</f>
        <v>10000</v>
      </c>
      <c r="K12" s="16"/>
    </row>
    <row r="13" spans="1:11" x14ac:dyDescent="0.25">
      <c r="A13" s="38">
        <v>3</v>
      </c>
      <c r="B13" t="s">
        <v>27</v>
      </c>
      <c r="C13" s="4">
        <v>2</v>
      </c>
      <c r="D13" t="s">
        <v>6</v>
      </c>
      <c r="E13" s="5">
        <v>50000</v>
      </c>
      <c r="F13" s="15">
        <f>C13*E13</f>
        <v>100000</v>
      </c>
    </row>
    <row r="14" spans="1:11" x14ac:dyDescent="0.25">
      <c r="A14" s="38">
        <v>4</v>
      </c>
      <c r="B14" t="s">
        <v>107</v>
      </c>
      <c r="C14" s="4">
        <v>145</v>
      </c>
      <c r="D14" t="s">
        <v>4</v>
      </c>
      <c r="E14" s="5">
        <v>4000</v>
      </c>
      <c r="F14" s="5">
        <f>C14*E14</f>
        <v>580000</v>
      </c>
    </row>
    <row r="15" spans="1:11" x14ac:dyDescent="0.25">
      <c r="A15" s="38">
        <v>5</v>
      </c>
      <c r="B15" t="s">
        <v>108</v>
      </c>
      <c r="C15" s="4">
        <f>C7</f>
        <v>43709.929071576</v>
      </c>
      <c r="D15" t="s">
        <v>4</v>
      </c>
      <c r="E15" s="5">
        <v>5</v>
      </c>
      <c r="F15" s="31">
        <f>C15*E15</f>
        <v>218549.64535787998</v>
      </c>
    </row>
    <row r="16" spans="1:11" x14ac:dyDescent="0.25">
      <c r="A16" s="38"/>
      <c r="B16" t="s">
        <v>16</v>
      </c>
      <c r="E16" s="1"/>
      <c r="F16" s="6">
        <f>SUM(F11:F15)</f>
        <v>1772874.9820064262</v>
      </c>
    </row>
    <row r="17" spans="1:6" x14ac:dyDescent="0.25">
      <c r="A17" s="38"/>
      <c r="B17" t="s">
        <v>7</v>
      </c>
      <c r="E17" s="9">
        <v>0.2</v>
      </c>
      <c r="F17" s="6">
        <f>F16*E17</f>
        <v>354574.99640128529</v>
      </c>
    </row>
    <row r="18" spans="1:6" x14ac:dyDescent="0.25">
      <c r="A18" s="38"/>
      <c r="B18" s="2" t="s">
        <v>35</v>
      </c>
      <c r="E18" s="1"/>
      <c r="F18" s="12">
        <f>F16+F17</f>
        <v>2127449.9784077117</v>
      </c>
    </row>
    <row r="19" spans="1:6" x14ac:dyDescent="0.25">
      <c r="A19" s="38"/>
      <c r="E19" s="1"/>
    </row>
    <row r="20" spans="1:6" x14ac:dyDescent="0.25">
      <c r="B20" t="s">
        <v>14</v>
      </c>
      <c r="E20" s="9">
        <v>0.1</v>
      </c>
      <c r="F20" s="6">
        <f>F18*E20</f>
        <v>212744.99784077119</v>
      </c>
    </row>
    <row r="21" spans="1:6" x14ac:dyDescent="0.25">
      <c r="B21" t="s">
        <v>17</v>
      </c>
      <c r="E21" s="9">
        <v>0.04</v>
      </c>
      <c r="F21" s="6">
        <f>F18*E21</f>
        <v>85097.99913630847</v>
      </c>
    </row>
    <row r="22" spans="1:6" x14ac:dyDescent="0.25">
      <c r="B22" t="s">
        <v>15</v>
      </c>
      <c r="E22" s="9">
        <v>0.06</v>
      </c>
      <c r="F22" s="11">
        <f>F18*E22</f>
        <v>127646.99870446271</v>
      </c>
    </row>
    <row r="23" spans="1:6" x14ac:dyDescent="0.25">
      <c r="B23" s="2" t="s">
        <v>18</v>
      </c>
      <c r="E23" s="1"/>
      <c r="F23" s="13">
        <f>SUM(F20:F22)</f>
        <v>425489.99568154238</v>
      </c>
    </row>
    <row r="24" spans="1:6" ht="15.75" thickBot="1" x14ac:dyDescent="0.3">
      <c r="E24" s="1"/>
    </row>
    <row r="25" spans="1:6" s="3" customFormat="1" ht="19.5" thickBot="1" x14ac:dyDescent="0.35">
      <c r="B25" s="3" t="s">
        <v>36</v>
      </c>
      <c r="E25" s="21"/>
      <c r="F25" s="22">
        <f>F18+F23</f>
        <v>2552939.9740892542</v>
      </c>
    </row>
    <row r="26" spans="1:6" x14ac:dyDescent="0.25">
      <c r="B26" t="s">
        <v>37</v>
      </c>
      <c r="E26" s="1"/>
      <c r="F26" s="14"/>
    </row>
    <row r="27" spans="1:6" s="18" customFormat="1" x14ac:dyDescent="0.25">
      <c r="C27" s="19"/>
      <c r="E27" s="15"/>
      <c r="F27" s="15"/>
    </row>
    <row r="28" spans="1:6" s="18" customFormat="1" ht="18.75" x14ac:dyDescent="0.3">
      <c r="B28" s="3" t="s">
        <v>38</v>
      </c>
      <c r="C28" s="19"/>
      <c r="E28" s="15"/>
      <c r="F28" s="15"/>
    </row>
    <row r="29" spans="1:6" x14ac:dyDescent="0.25">
      <c r="B29" t="s">
        <v>106</v>
      </c>
      <c r="C29" s="4">
        <v>15022.3171342974</v>
      </c>
      <c r="D29" t="s">
        <v>4</v>
      </c>
      <c r="E29" s="5">
        <v>1000</v>
      </c>
      <c r="F29" s="5">
        <f>C29*E29</f>
        <v>15022317.134297401</v>
      </c>
    </row>
    <row r="30" spans="1:6" x14ac:dyDescent="0.25">
      <c r="B30" t="s">
        <v>116</v>
      </c>
      <c r="C30" s="8">
        <f>C29</f>
        <v>15022.3171342974</v>
      </c>
      <c r="D30" t="s">
        <v>4</v>
      </c>
      <c r="E30" s="5">
        <v>-75</v>
      </c>
      <c r="F30" s="31">
        <f>C30*E30</f>
        <v>-1126673.785072305</v>
      </c>
    </row>
    <row r="31" spans="1:6" x14ac:dyDescent="0.25">
      <c r="B31" s="2" t="s">
        <v>60</v>
      </c>
      <c r="E31" s="1"/>
      <c r="F31" s="14">
        <f>F29+F30</f>
        <v>13895643.349225096</v>
      </c>
    </row>
    <row r="32" spans="1:6" x14ac:dyDescent="0.25">
      <c r="B32" t="s">
        <v>7</v>
      </c>
      <c r="E32" s="9">
        <v>0.2</v>
      </c>
      <c r="F32" s="11">
        <f>F31*E32</f>
        <v>2779128.6698450195</v>
      </c>
    </row>
    <row r="33" spans="2:6" x14ac:dyDescent="0.25">
      <c r="B33" s="2" t="s">
        <v>59</v>
      </c>
      <c r="E33" s="1"/>
      <c r="F33" s="14">
        <f>F31+F32</f>
        <v>16674772.019070115</v>
      </c>
    </row>
    <row r="34" spans="2:6" s="18" customFormat="1" x14ac:dyDescent="0.25">
      <c r="E34" s="20"/>
    </row>
    <row r="35" spans="2:6" s="18" customFormat="1" x14ac:dyDescent="0.25">
      <c r="B35" t="s">
        <v>14</v>
      </c>
      <c r="C35"/>
      <c r="D35"/>
      <c r="E35" s="9">
        <v>0.1</v>
      </c>
      <c r="F35" s="6">
        <f>F33*E35</f>
        <v>1667477.2019070117</v>
      </c>
    </row>
    <row r="36" spans="2:6" s="18" customFormat="1" x14ac:dyDescent="0.25">
      <c r="B36" t="s">
        <v>17</v>
      </c>
      <c r="C36"/>
      <c r="D36"/>
      <c r="E36" s="9">
        <v>0.04</v>
      </c>
      <c r="F36" s="6">
        <f>F33*E36</f>
        <v>666990.88076280465</v>
      </c>
    </row>
    <row r="37" spans="2:6" s="18" customFormat="1" x14ac:dyDescent="0.25">
      <c r="B37" t="s">
        <v>15</v>
      </c>
      <c r="C37"/>
      <c r="D37"/>
      <c r="E37" s="9">
        <v>0.06</v>
      </c>
      <c r="F37" s="11">
        <f>F33*E37</f>
        <v>1000486.3211442069</v>
      </c>
    </row>
    <row r="38" spans="2:6" s="18" customFormat="1" x14ac:dyDescent="0.25">
      <c r="B38" s="2" t="s">
        <v>58</v>
      </c>
      <c r="C38"/>
      <c r="D38"/>
      <c r="E38" s="1"/>
      <c r="F38" s="13">
        <f>SUM(F35:F37)</f>
        <v>3334954.4038140234</v>
      </c>
    </row>
    <row r="39" spans="2:6" s="18" customFormat="1" ht="15.75" thickBot="1" x14ac:dyDescent="0.3">
      <c r="B39"/>
      <c r="C39"/>
      <c r="D39"/>
      <c r="E39" s="1"/>
      <c r="F39"/>
    </row>
    <row r="40" spans="2:6" s="17" customFormat="1" ht="19.5" thickBot="1" x14ac:dyDescent="0.35">
      <c r="B40" s="3" t="s">
        <v>41</v>
      </c>
      <c r="C40" s="3"/>
      <c r="D40" s="3"/>
      <c r="E40" s="21"/>
      <c r="F40" s="22">
        <f>F33+F38</f>
        <v>20009726.422884136</v>
      </c>
    </row>
    <row r="41" spans="2:6" s="18" customFormat="1" x14ac:dyDescent="0.25">
      <c r="E41" s="20"/>
      <c r="F41" s="14"/>
    </row>
    <row r="42" spans="2:6" s="18" customFormat="1" x14ac:dyDescent="0.25">
      <c r="E42" s="20"/>
      <c r="F42" s="14"/>
    </row>
    <row r="43" spans="2:6" s="18" customFormat="1" x14ac:dyDescent="0.25"/>
    <row r="44" spans="2:6" s="18" customFormat="1" x14ac:dyDescent="0.25"/>
    <row r="45" spans="2:6" s="18" customFormat="1" x14ac:dyDescent="0.25"/>
    <row r="46" spans="2:6" s="18" customFormat="1" x14ac:dyDescent="0.25"/>
    <row r="47" spans="2:6" s="18" customFormat="1" x14ac:dyDescent="0.25"/>
    <row r="48" spans="2:6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</sheetData>
  <pageMargins left="0.7" right="0.7" top="0.75" bottom="0.75" header="0.3" footer="0.3"/>
  <pageSetup scale="96" orientation="portrait" r:id="rId1"/>
  <rowBreaks count="1" manualBreakCount="1">
    <brk id="3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66329-A821-4BDF-80DC-FA234F378B5E}">
  <sheetPr>
    <pageSetUpPr fitToPage="1"/>
  </sheetPr>
  <dimension ref="A1:K185"/>
  <sheetViews>
    <sheetView workbookViewId="0">
      <selection activeCell="A3" sqref="A3"/>
    </sheetView>
  </sheetViews>
  <sheetFormatPr defaultRowHeight="15" x14ac:dyDescent="0.25"/>
  <cols>
    <col min="1" max="1" width="5.28515625" customWidth="1"/>
    <col min="2" max="2" width="38.28515625" customWidth="1"/>
    <col min="3" max="3" width="10" bestFit="1" customWidth="1"/>
    <col min="5" max="5" width="9.7109375" customWidth="1"/>
    <col min="6" max="6" width="18.5703125" customWidth="1"/>
  </cols>
  <sheetData>
    <row r="1" spans="1:11" ht="23.25" x14ac:dyDescent="0.35">
      <c r="A1" s="43" t="s">
        <v>43</v>
      </c>
      <c r="B1" s="32" t="s">
        <v>44</v>
      </c>
      <c r="C1" s="33"/>
      <c r="D1" s="33"/>
      <c r="E1" s="33"/>
      <c r="F1" s="33"/>
    </row>
    <row r="2" spans="1:11" ht="18.75" x14ac:dyDescent="0.3">
      <c r="A2" s="3" t="s">
        <v>13</v>
      </c>
    </row>
    <row r="3" spans="1:11" x14ac:dyDescent="0.25">
      <c r="A3" s="7" t="s">
        <v>126</v>
      </c>
    </row>
    <row r="5" spans="1:11" x14ac:dyDescent="0.25">
      <c r="A5" s="2" t="s">
        <v>9</v>
      </c>
    </row>
    <row r="6" spans="1:11" x14ac:dyDescent="0.25">
      <c r="A6" s="41" t="s">
        <v>10</v>
      </c>
      <c r="B6" s="7" t="s">
        <v>24</v>
      </c>
    </row>
    <row r="7" spans="1:11" x14ac:dyDescent="0.25">
      <c r="A7" s="42" t="s">
        <v>12</v>
      </c>
      <c r="B7" s="7" t="s">
        <v>5</v>
      </c>
      <c r="C7" s="8">
        <v>30626.016721933</v>
      </c>
      <c r="D7" t="s">
        <v>4</v>
      </c>
      <c r="E7" s="34">
        <f>C7/5280</f>
        <v>5.8003819549115532</v>
      </c>
      <c r="F7" t="s">
        <v>28</v>
      </c>
    </row>
    <row r="8" spans="1:11" x14ac:dyDescent="0.25">
      <c r="A8" s="38"/>
    </row>
    <row r="9" spans="1:11" s="3" customFormat="1" ht="18.75" x14ac:dyDescent="0.3">
      <c r="A9" s="39"/>
    </row>
    <row r="10" spans="1:11" x14ac:dyDescent="0.25">
      <c r="A10" s="44"/>
      <c r="B10" s="10" t="s">
        <v>8</v>
      </c>
      <c r="C10" s="10" t="s">
        <v>0</v>
      </c>
      <c r="D10" s="10" t="s">
        <v>1</v>
      </c>
      <c r="E10" s="10" t="s">
        <v>2</v>
      </c>
      <c r="F10" s="10" t="s">
        <v>3</v>
      </c>
    </row>
    <row r="11" spans="1:11" x14ac:dyDescent="0.25">
      <c r="A11" s="38">
        <v>1</v>
      </c>
      <c r="B11" s="25" t="s">
        <v>113</v>
      </c>
      <c r="C11" s="4">
        <v>30626.016721933</v>
      </c>
      <c r="D11" t="s">
        <v>4</v>
      </c>
      <c r="E11" s="5">
        <v>20</v>
      </c>
      <c r="F11" s="5">
        <f>C11*E11</f>
        <v>612520.33443865995</v>
      </c>
      <c r="K11" s="16"/>
    </row>
    <row r="12" spans="1:11" x14ac:dyDescent="0.25">
      <c r="A12" s="38">
        <v>2</v>
      </c>
      <c r="B12" s="25" t="s">
        <v>110</v>
      </c>
      <c r="C12" s="4">
        <v>30626.016721933</v>
      </c>
      <c r="D12" t="s">
        <v>4</v>
      </c>
      <c r="E12" s="5">
        <v>75</v>
      </c>
      <c r="F12" s="5">
        <f>C12*E12</f>
        <v>2296951.254144975</v>
      </c>
      <c r="K12" s="16"/>
    </row>
    <row r="13" spans="1:11" x14ac:dyDescent="0.25">
      <c r="A13" s="38">
        <v>3</v>
      </c>
      <c r="B13" t="s">
        <v>111</v>
      </c>
      <c r="C13" s="4">
        <v>5</v>
      </c>
      <c r="D13" t="s">
        <v>6</v>
      </c>
      <c r="E13" s="5">
        <v>5000</v>
      </c>
      <c r="F13" s="5">
        <f>C13*E13</f>
        <v>25000</v>
      </c>
      <c r="K13" s="16"/>
    </row>
    <row r="14" spans="1:11" x14ac:dyDescent="0.25">
      <c r="A14" s="38">
        <v>4</v>
      </c>
      <c r="B14" t="s">
        <v>27</v>
      </c>
      <c r="C14" s="4">
        <v>1</v>
      </c>
      <c r="D14" t="s">
        <v>6</v>
      </c>
      <c r="E14" s="5">
        <v>50000</v>
      </c>
      <c r="F14" s="15">
        <f>C14*E14</f>
        <v>50000</v>
      </c>
    </row>
    <row r="15" spans="1:11" x14ac:dyDescent="0.25">
      <c r="A15" s="38">
        <v>5</v>
      </c>
      <c r="B15" t="s">
        <v>19</v>
      </c>
      <c r="C15" s="4">
        <f>C7</f>
        <v>30626.016721933</v>
      </c>
      <c r="D15" t="s">
        <v>4</v>
      </c>
      <c r="E15" s="5">
        <v>20</v>
      </c>
      <c r="F15" s="31">
        <f>C15*E15</f>
        <v>612520.33443865995</v>
      </c>
    </row>
    <row r="16" spans="1:11" x14ac:dyDescent="0.25">
      <c r="A16" s="38"/>
      <c r="B16" s="2" t="s">
        <v>16</v>
      </c>
      <c r="E16" s="1"/>
      <c r="F16" s="13">
        <f>SUM(F11:F15)</f>
        <v>3596991.9230222953</v>
      </c>
    </row>
    <row r="17" spans="1:9" x14ac:dyDescent="0.25">
      <c r="A17" s="38"/>
      <c r="B17" t="s">
        <v>7</v>
      </c>
      <c r="E17" s="9">
        <v>0.2</v>
      </c>
      <c r="F17" s="6">
        <f>F16*E17</f>
        <v>719398.38460445916</v>
      </c>
    </row>
    <row r="18" spans="1:9" x14ac:dyDescent="0.25">
      <c r="A18" s="38"/>
      <c r="B18" s="2" t="s">
        <v>31</v>
      </c>
      <c r="E18" s="1"/>
      <c r="F18" s="12">
        <f>F16+F17</f>
        <v>4316390.307626754</v>
      </c>
    </row>
    <row r="19" spans="1:9" x14ac:dyDescent="0.25">
      <c r="A19" s="38"/>
      <c r="E19" s="1"/>
    </row>
    <row r="20" spans="1:9" x14ac:dyDescent="0.25">
      <c r="B20" t="s">
        <v>14</v>
      </c>
      <c r="E20" s="9">
        <v>0.1</v>
      </c>
      <c r="F20" s="6">
        <f>F18*E20</f>
        <v>431639.03076267545</v>
      </c>
    </row>
    <row r="21" spans="1:9" x14ac:dyDescent="0.25">
      <c r="B21" t="s">
        <v>17</v>
      </c>
      <c r="E21" s="9">
        <v>0.04</v>
      </c>
      <c r="F21" s="6">
        <f>F18*E21</f>
        <v>172655.61230507016</v>
      </c>
    </row>
    <row r="22" spans="1:9" x14ac:dyDescent="0.25">
      <c r="B22" t="s">
        <v>15</v>
      </c>
      <c r="E22" s="9">
        <v>0.06</v>
      </c>
      <c r="F22" s="11">
        <f>F18*E22</f>
        <v>258983.41845760524</v>
      </c>
    </row>
    <row r="23" spans="1:9" x14ac:dyDescent="0.25">
      <c r="B23" s="2" t="s">
        <v>18</v>
      </c>
      <c r="E23" s="1"/>
      <c r="F23" s="13">
        <f>SUM(F20:F22)</f>
        <v>863278.0615253509</v>
      </c>
    </row>
    <row r="24" spans="1:9" ht="15.75" thickBot="1" x14ac:dyDescent="0.3">
      <c r="E24" s="1"/>
    </row>
    <row r="25" spans="1:9" s="3" customFormat="1" ht="19.5" thickBot="1" x14ac:dyDescent="0.35">
      <c r="B25" s="3" t="s">
        <v>30</v>
      </c>
      <c r="E25" s="21"/>
      <c r="F25" s="22">
        <f>F18+F23</f>
        <v>5179668.3691521045</v>
      </c>
    </row>
    <row r="26" spans="1:9" x14ac:dyDescent="0.25">
      <c r="E26" s="1"/>
      <c r="F26" s="14"/>
      <c r="I26" s="16"/>
    </row>
    <row r="27" spans="1:9" s="18" customFormat="1" x14ac:dyDescent="0.25">
      <c r="C27" s="19"/>
      <c r="E27" s="15"/>
      <c r="F27" s="15"/>
    </row>
    <row r="28" spans="1:9" s="18" customFormat="1" x14ac:dyDescent="0.25">
      <c r="E28" s="20"/>
      <c r="F28" s="14"/>
    </row>
    <row r="29" spans="1:9" s="18" customFormat="1" x14ac:dyDescent="0.25">
      <c r="E29" s="20"/>
      <c r="F29" s="14"/>
    </row>
    <row r="30" spans="1:9" s="18" customFormat="1" x14ac:dyDescent="0.25"/>
    <row r="31" spans="1:9" s="18" customFormat="1" x14ac:dyDescent="0.25"/>
    <row r="32" spans="1:9" s="18" customFormat="1" x14ac:dyDescent="0.25"/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</sheetData>
  <pageMargins left="0.7" right="0.7" top="0.75" bottom="0.75" header="0.3" footer="0.3"/>
  <pageSetup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0CB0E-A730-4B31-99F1-D08DFDDB2EC7}">
  <sheetPr>
    <pageSetUpPr fitToPage="1"/>
  </sheetPr>
  <dimension ref="A1:K186"/>
  <sheetViews>
    <sheetView workbookViewId="0">
      <selection activeCell="A3" sqref="A3"/>
    </sheetView>
  </sheetViews>
  <sheetFormatPr defaultRowHeight="15" x14ac:dyDescent="0.25"/>
  <cols>
    <col min="1" max="1" width="5.28515625" customWidth="1"/>
    <col min="2" max="2" width="38.28515625" customWidth="1"/>
    <col min="3" max="3" width="10" bestFit="1" customWidth="1"/>
    <col min="5" max="5" width="9.7109375" customWidth="1"/>
    <col min="6" max="6" width="16" bestFit="1" customWidth="1"/>
  </cols>
  <sheetData>
    <row r="1" spans="1:11" ht="23.25" x14ac:dyDescent="0.35">
      <c r="A1" s="43" t="s">
        <v>33</v>
      </c>
      <c r="B1" s="32" t="s">
        <v>47</v>
      </c>
      <c r="C1" s="33"/>
      <c r="D1" s="33"/>
      <c r="E1" s="33"/>
      <c r="F1" s="33"/>
    </row>
    <row r="2" spans="1:11" ht="18.75" x14ac:dyDescent="0.3">
      <c r="A2" s="3" t="s">
        <v>13</v>
      </c>
    </row>
    <row r="3" spans="1:11" x14ac:dyDescent="0.25">
      <c r="A3" s="7" t="s">
        <v>122</v>
      </c>
    </row>
    <row r="5" spans="1:11" x14ac:dyDescent="0.25">
      <c r="A5" s="2" t="s">
        <v>9</v>
      </c>
    </row>
    <row r="6" spans="1:11" x14ac:dyDescent="0.25">
      <c r="A6" s="41" t="s">
        <v>10</v>
      </c>
      <c r="B6" s="7" t="s">
        <v>20</v>
      </c>
    </row>
    <row r="7" spans="1:11" x14ac:dyDescent="0.25">
      <c r="A7" s="42" t="s">
        <v>12</v>
      </c>
      <c r="B7" s="7" t="s">
        <v>5</v>
      </c>
      <c r="C7" s="8">
        <v>46083.775201975499</v>
      </c>
      <c r="D7" t="s">
        <v>4</v>
      </c>
      <c r="E7" s="34">
        <f>C7/5280</f>
        <v>8.7279877276468749</v>
      </c>
      <c r="F7" t="s">
        <v>28</v>
      </c>
    </row>
    <row r="9" spans="1:11" s="3" customFormat="1" ht="18.75" x14ac:dyDescent="0.3"/>
    <row r="10" spans="1:11" x14ac:dyDescent="0.25">
      <c r="A10" s="10"/>
      <c r="B10" s="10" t="s">
        <v>8</v>
      </c>
      <c r="C10" s="10" t="s">
        <v>0</v>
      </c>
      <c r="D10" s="10" t="s">
        <v>1</v>
      </c>
      <c r="E10" s="10" t="s">
        <v>2</v>
      </c>
      <c r="F10" s="10" t="s">
        <v>3</v>
      </c>
    </row>
    <row r="11" spans="1:11" x14ac:dyDescent="0.25">
      <c r="A11" s="38">
        <v>1</v>
      </c>
      <c r="B11" s="7" t="s">
        <v>114</v>
      </c>
      <c r="C11" s="4">
        <v>43672.076928303897</v>
      </c>
      <c r="D11" s="7" t="s">
        <v>4</v>
      </c>
      <c r="E11" s="5">
        <v>20</v>
      </c>
      <c r="F11" s="5">
        <f t="shared" ref="F11:F16" si="0">C11*E11</f>
        <v>873441.53856607794</v>
      </c>
      <c r="K11" s="16"/>
    </row>
    <row r="12" spans="1:11" x14ac:dyDescent="0.25">
      <c r="A12" s="38">
        <v>2</v>
      </c>
      <c r="B12" s="25" t="s">
        <v>110</v>
      </c>
      <c r="C12" s="4">
        <v>2111.7981599928999</v>
      </c>
      <c r="D12" t="s">
        <v>4</v>
      </c>
      <c r="E12" s="5">
        <v>75</v>
      </c>
      <c r="F12" s="5">
        <f t="shared" si="0"/>
        <v>158384.86199946748</v>
      </c>
      <c r="K12" s="16"/>
    </row>
    <row r="13" spans="1:11" x14ac:dyDescent="0.25">
      <c r="A13" s="38">
        <v>3</v>
      </c>
      <c r="B13" t="s">
        <v>111</v>
      </c>
      <c r="C13" s="4">
        <v>13</v>
      </c>
      <c r="D13" t="s">
        <v>6</v>
      </c>
      <c r="E13" s="5">
        <v>5000</v>
      </c>
      <c r="F13" s="5">
        <f t="shared" si="0"/>
        <v>65000</v>
      </c>
      <c r="K13" s="16"/>
    </row>
    <row r="14" spans="1:11" x14ac:dyDescent="0.25">
      <c r="A14" s="38">
        <v>4</v>
      </c>
      <c r="B14" t="s">
        <v>19</v>
      </c>
      <c r="C14" s="4">
        <f>C7</f>
        <v>46083.775201975499</v>
      </c>
      <c r="D14" t="s">
        <v>4</v>
      </c>
      <c r="E14" s="5">
        <v>20</v>
      </c>
      <c r="F14" s="15">
        <f t="shared" si="0"/>
        <v>921675.50403950992</v>
      </c>
    </row>
    <row r="15" spans="1:11" x14ac:dyDescent="0.25">
      <c r="A15" s="38">
        <v>5</v>
      </c>
      <c r="B15" t="s">
        <v>56</v>
      </c>
      <c r="C15" s="4">
        <v>1</v>
      </c>
      <c r="D15" t="s">
        <v>34</v>
      </c>
      <c r="E15" s="5">
        <v>50000</v>
      </c>
      <c r="F15" s="15">
        <f t="shared" si="0"/>
        <v>50000</v>
      </c>
    </row>
    <row r="16" spans="1:11" x14ac:dyDescent="0.25">
      <c r="A16" s="38">
        <v>6</v>
      </c>
      <c r="B16" t="s">
        <v>107</v>
      </c>
      <c r="C16" s="4">
        <v>30</v>
      </c>
      <c r="D16" t="s">
        <v>4</v>
      </c>
      <c r="E16" s="5">
        <v>4000</v>
      </c>
      <c r="F16" s="31">
        <f t="shared" si="0"/>
        <v>120000</v>
      </c>
    </row>
    <row r="17" spans="1:6" x14ac:dyDescent="0.25">
      <c r="A17" s="38"/>
      <c r="B17" s="2" t="s">
        <v>16</v>
      </c>
      <c r="E17" s="1"/>
      <c r="F17" s="14">
        <f>SUM(F11:F16)</f>
        <v>2188501.9046050552</v>
      </c>
    </row>
    <row r="18" spans="1:6" x14ac:dyDescent="0.25">
      <c r="A18" s="38"/>
      <c r="B18" t="s">
        <v>7</v>
      </c>
      <c r="E18" s="9">
        <v>0.2</v>
      </c>
      <c r="F18" s="6">
        <f>F17*E18</f>
        <v>437700.38092101109</v>
      </c>
    </row>
    <row r="19" spans="1:6" x14ac:dyDescent="0.25">
      <c r="A19" s="38"/>
      <c r="B19" s="2" t="s">
        <v>31</v>
      </c>
      <c r="E19" s="1"/>
      <c r="F19" s="12">
        <f>F17+F18</f>
        <v>2626202.2855260661</v>
      </c>
    </row>
    <row r="20" spans="1:6" x14ac:dyDescent="0.25">
      <c r="A20" s="38"/>
      <c r="E20" s="1"/>
    </row>
    <row r="21" spans="1:6" x14ac:dyDescent="0.25">
      <c r="A21" s="38"/>
      <c r="B21" t="s">
        <v>14</v>
      </c>
      <c r="E21" s="9">
        <v>0.1</v>
      </c>
      <c r="F21" s="6">
        <f>F19*E21</f>
        <v>262620.2285526066</v>
      </c>
    </row>
    <row r="22" spans="1:6" x14ac:dyDescent="0.25">
      <c r="A22" s="38"/>
      <c r="B22" t="s">
        <v>17</v>
      </c>
      <c r="E22" s="9">
        <v>0.04</v>
      </c>
      <c r="F22" s="6">
        <f>F19*E22</f>
        <v>105048.09142104264</v>
      </c>
    </row>
    <row r="23" spans="1:6" x14ac:dyDescent="0.25">
      <c r="A23" s="38"/>
      <c r="B23" t="s">
        <v>15</v>
      </c>
      <c r="E23" s="9">
        <v>0.06</v>
      </c>
      <c r="F23" s="11">
        <f>F19*E23</f>
        <v>157572.13713156397</v>
      </c>
    </row>
    <row r="24" spans="1:6" x14ac:dyDescent="0.25">
      <c r="A24" s="38"/>
      <c r="B24" s="2" t="s">
        <v>18</v>
      </c>
      <c r="E24" s="1"/>
      <c r="F24" s="13">
        <f>SUM(F21:F23)</f>
        <v>525240.45710521319</v>
      </c>
    </row>
    <row r="25" spans="1:6" ht="15.75" thickBot="1" x14ac:dyDescent="0.3">
      <c r="A25" s="38"/>
      <c r="E25" s="1"/>
    </row>
    <row r="26" spans="1:6" s="3" customFormat="1" ht="19.5" thickBot="1" x14ac:dyDescent="0.35">
      <c r="A26" s="39"/>
      <c r="B26" s="3" t="s">
        <v>30</v>
      </c>
      <c r="E26" s="21"/>
      <c r="F26" s="22">
        <f>F19+F24</f>
        <v>3151442.7426312794</v>
      </c>
    </row>
    <row r="27" spans="1:6" x14ac:dyDescent="0.25">
      <c r="A27" s="38"/>
      <c r="E27" s="1"/>
      <c r="F27" s="14"/>
    </row>
    <row r="28" spans="1:6" s="18" customFormat="1" ht="18.75" x14ac:dyDescent="0.3">
      <c r="A28" s="40"/>
      <c r="B28" s="3" t="s">
        <v>38</v>
      </c>
      <c r="C28" s="19"/>
      <c r="E28" s="15"/>
      <c r="F28" s="15"/>
    </row>
    <row r="29" spans="1:6" s="18" customFormat="1" x14ac:dyDescent="0.25">
      <c r="B29" t="s">
        <v>106</v>
      </c>
      <c r="C29" s="4">
        <v>15022.3171342974</v>
      </c>
      <c r="D29" t="s">
        <v>4</v>
      </c>
      <c r="E29" s="5">
        <v>1000</v>
      </c>
      <c r="F29" s="5">
        <f>C29*E29</f>
        <v>15022317.134297401</v>
      </c>
    </row>
    <row r="30" spans="1:6" s="18" customFormat="1" x14ac:dyDescent="0.25">
      <c r="B30" t="s">
        <v>55</v>
      </c>
      <c r="C30" s="8">
        <f>C29</f>
        <v>15022.3171342974</v>
      </c>
      <c r="D30" t="s">
        <v>4</v>
      </c>
      <c r="E30" s="5">
        <v>-75</v>
      </c>
      <c r="F30" s="31">
        <f>C30*E30</f>
        <v>-1126673.785072305</v>
      </c>
    </row>
    <row r="31" spans="1:6" s="18" customFormat="1" x14ac:dyDescent="0.25">
      <c r="B31" s="2" t="s">
        <v>60</v>
      </c>
      <c r="C31"/>
      <c r="D31"/>
      <c r="E31" s="1"/>
      <c r="F31" s="14">
        <f>F29+F30</f>
        <v>13895643.349225096</v>
      </c>
    </row>
    <row r="32" spans="1:6" s="18" customFormat="1" x14ac:dyDescent="0.25">
      <c r="B32" t="s">
        <v>7</v>
      </c>
      <c r="C32"/>
      <c r="D32"/>
      <c r="E32" s="9">
        <v>0.2</v>
      </c>
      <c r="F32" s="11">
        <f>F31*E32</f>
        <v>2779128.6698450195</v>
      </c>
    </row>
    <row r="33" spans="2:6" s="18" customFormat="1" x14ac:dyDescent="0.25">
      <c r="B33" s="2" t="s">
        <v>59</v>
      </c>
      <c r="C33"/>
      <c r="D33"/>
      <c r="E33" s="1"/>
      <c r="F33" s="14">
        <f>F31+F32</f>
        <v>16674772.019070115</v>
      </c>
    </row>
    <row r="34" spans="2:6" s="18" customFormat="1" x14ac:dyDescent="0.25">
      <c r="E34" s="20"/>
    </row>
    <row r="35" spans="2:6" s="18" customFormat="1" x14ac:dyDescent="0.25">
      <c r="B35" t="s">
        <v>14</v>
      </c>
      <c r="C35"/>
      <c r="D35"/>
      <c r="E35" s="9">
        <v>0.1</v>
      </c>
      <c r="F35" s="6">
        <f>F33*E35</f>
        <v>1667477.2019070117</v>
      </c>
    </row>
    <row r="36" spans="2:6" s="18" customFormat="1" x14ac:dyDescent="0.25">
      <c r="B36" t="s">
        <v>17</v>
      </c>
      <c r="C36"/>
      <c r="D36"/>
      <c r="E36" s="9">
        <v>0.04</v>
      </c>
      <c r="F36" s="6">
        <f>F33*E36</f>
        <v>666990.88076280465</v>
      </c>
    </row>
    <row r="37" spans="2:6" s="18" customFormat="1" x14ac:dyDescent="0.25">
      <c r="B37" t="s">
        <v>15</v>
      </c>
      <c r="C37"/>
      <c r="D37"/>
      <c r="E37" s="9">
        <v>0.06</v>
      </c>
      <c r="F37" s="11">
        <f>F33*E37</f>
        <v>1000486.3211442069</v>
      </c>
    </row>
    <row r="38" spans="2:6" s="18" customFormat="1" x14ac:dyDescent="0.25">
      <c r="B38" s="2" t="s">
        <v>58</v>
      </c>
      <c r="C38"/>
      <c r="D38"/>
      <c r="E38" s="1"/>
      <c r="F38" s="13">
        <f>SUM(F35:F37)</f>
        <v>3334954.4038140234</v>
      </c>
    </row>
    <row r="39" spans="2:6" s="18" customFormat="1" ht="15.75" thickBot="1" x14ac:dyDescent="0.3">
      <c r="B39"/>
      <c r="C39"/>
      <c r="D39"/>
      <c r="E39" s="1"/>
      <c r="F39"/>
    </row>
    <row r="40" spans="2:6" s="18" customFormat="1" ht="19.5" thickBot="1" x14ac:dyDescent="0.35">
      <c r="B40" s="3" t="s">
        <v>41</v>
      </c>
      <c r="C40" s="3"/>
      <c r="D40" s="3"/>
      <c r="E40" s="21"/>
      <c r="F40" s="22">
        <f>F33+F38</f>
        <v>20009726.422884136</v>
      </c>
    </row>
    <row r="41" spans="2:6" s="18" customFormat="1" x14ac:dyDescent="0.25"/>
    <row r="42" spans="2:6" s="18" customFormat="1" x14ac:dyDescent="0.25"/>
    <row r="43" spans="2:6" s="18" customFormat="1" x14ac:dyDescent="0.25"/>
    <row r="44" spans="2:6" s="18" customFormat="1" x14ac:dyDescent="0.25"/>
    <row r="45" spans="2:6" s="18" customFormat="1" x14ac:dyDescent="0.25"/>
    <row r="46" spans="2:6" s="18" customFormat="1" x14ac:dyDescent="0.25"/>
    <row r="47" spans="2:6" s="18" customFormat="1" x14ac:dyDescent="0.25"/>
    <row r="48" spans="2:6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3CD37-C085-4D3D-8207-E1074823DF48}">
  <sheetPr>
    <pageSetUpPr fitToPage="1"/>
  </sheetPr>
  <dimension ref="A1:K196"/>
  <sheetViews>
    <sheetView workbookViewId="0">
      <selection activeCell="B23" sqref="B23"/>
    </sheetView>
  </sheetViews>
  <sheetFormatPr defaultRowHeight="15" x14ac:dyDescent="0.25"/>
  <cols>
    <col min="1" max="1" width="5.28515625" customWidth="1"/>
    <col min="2" max="2" width="38.28515625" style="25" customWidth="1"/>
    <col min="3" max="3" width="10" bestFit="1" customWidth="1"/>
    <col min="5" max="5" width="9.7109375" customWidth="1"/>
    <col min="6" max="6" width="21.85546875" customWidth="1"/>
  </cols>
  <sheetData>
    <row r="1" spans="1:11" ht="23.25" x14ac:dyDescent="0.35">
      <c r="A1" s="43" t="s">
        <v>48</v>
      </c>
      <c r="B1" s="32" t="s">
        <v>95</v>
      </c>
      <c r="C1" s="33"/>
      <c r="D1" s="33"/>
      <c r="E1" s="33"/>
      <c r="F1" s="33"/>
    </row>
    <row r="2" spans="1:11" ht="18.75" x14ac:dyDescent="0.3">
      <c r="A2" s="3" t="s">
        <v>13</v>
      </c>
    </row>
    <row r="3" spans="1:11" x14ac:dyDescent="0.25">
      <c r="A3" s="7" t="s">
        <v>123</v>
      </c>
    </row>
    <row r="5" spans="1:11" x14ac:dyDescent="0.25">
      <c r="A5" s="2" t="s">
        <v>9</v>
      </c>
    </row>
    <row r="6" spans="1:11" x14ac:dyDescent="0.25">
      <c r="A6" s="41" t="s">
        <v>10</v>
      </c>
      <c r="B6" s="26" t="s">
        <v>25</v>
      </c>
    </row>
    <row r="7" spans="1:11" x14ac:dyDescent="0.25">
      <c r="A7" s="42" t="s">
        <v>11</v>
      </c>
      <c r="B7" s="26" t="s">
        <v>5</v>
      </c>
      <c r="C7" s="8">
        <v>35246.948799048499</v>
      </c>
      <c r="D7" t="s">
        <v>4</v>
      </c>
      <c r="E7" s="34">
        <f>C7/5280</f>
        <v>6.6755584846682767</v>
      </c>
      <c r="F7" t="s">
        <v>28</v>
      </c>
    </row>
    <row r="9" spans="1:11" s="3" customFormat="1" ht="18.75" x14ac:dyDescent="0.3">
      <c r="B9" s="27"/>
    </row>
    <row r="10" spans="1:11" x14ac:dyDescent="0.25">
      <c r="A10" s="10"/>
      <c r="B10" s="28" t="s">
        <v>8</v>
      </c>
      <c r="C10" s="10" t="s">
        <v>0</v>
      </c>
      <c r="D10" s="10" t="s">
        <v>1</v>
      </c>
      <c r="E10" s="10" t="s">
        <v>2</v>
      </c>
      <c r="F10" s="10" t="s">
        <v>3</v>
      </c>
    </row>
    <row r="11" spans="1:11" x14ac:dyDescent="0.25">
      <c r="A11" s="38">
        <v>1</v>
      </c>
      <c r="B11" s="7" t="s">
        <v>114</v>
      </c>
      <c r="C11" s="4">
        <v>35246.948799048499</v>
      </c>
      <c r="D11" s="7" t="s">
        <v>4</v>
      </c>
      <c r="E11" s="5">
        <v>20</v>
      </c>
      <c r="F11" s="5">
        <f>C11*E11</f>
        <v>704938.97598096996</v>
      </c>
      <c r="K11" s="16"/>
    </row>
    <row r="12" spans="1:11" x14ac:dyDescent="0.25">
      <c r="A12" s="38">
        <v>2</v>
      </c>
      <c r="B12" t="s">
        <v>111</v>
      </c>
      <c r="C12" s="4">
        <v>2</v>
      </c>
      <c r="D12" t="s">
        <v>6</v>
      </c>
      <c r="E12" s="5">
        <v>5000</v>
      </c>
      <c r="F12" s="5">
        <f>C12*E12</f>
        <v>10000</v>
      </c>
      <c r="K12" s="16"/>
    </row>
    <row r="13" spans="1:11" x14ac:dyDescent="0.25">
      <c r="A13" s="38">
        <v>3</v>
      </c>
      <c r="B13" s="25" t="s">
        <v>108</v>
      </c>
      <c r="C13" s="4">
        <f>C7</f>
        <v>35246.948799048499</v>
      </c>
      <c r="D13" t="s">
        <v>4</v>
      </c>
      <c r="E13" s="5">
        <v>5</v>
      </c>
      <c r="F13" s="31">
        <f>C13*E13</f>
        <v>176234.74399524249</v>
      </c>
    </row>
    <row r="14" spans="1:11" x14ac:dyDescent="0.25">
      <c r="B14" s="29" t="s">
        <v>16</v>
      </c>
      <c r="E14" s="1"/>
      <c r="F14" s="13">
        <f>SUM(F11:F13)</f>
        <v>891173.71997621248</v>
      </c>
    </row>
    <row r="15" spans="1:11" x14ac:dyDescent="0.25">
      <c r="B15" s="25" t="s">
        <v>7</v>
      </c>
      <c r="E15" s="9">
        <v>0.2</v>
      </c>
      <c r="F15" s="6">
        <f>F14*E15</f>
        <v>178234.74399524252</v>
      </c>
    </row>
    <row r="16" spans="1:11" x14ac:dyDescent="0.25">
      <c r="B16" s="29" t="s">
        <v>31</v>
      </c>
      <c r="E16" s="1"/>
      <c r="F16" s="12">
        <f>F14+F15</f>
        <v>1069408.4639714551</v>
      </c>
    </row>
    <row r="17" spans="2:6" x14ac:dyDescent="0.25">
      <c r="E17" s="1"/>
    </row>
    <row r="18" spans="2:6" x14ac:dyDescent="0.25">
      <c r="B18" s="25" t="s">
        <v>14</v>
      </c>
      <c r="E18" s="9">
        <v>0.1</v>
      </c>
      <c r="F18" s="6">
        <f>F16*E18</f>
        <v>106940.84639714552</v>
      </c>
    </row>
    <row r="19" spans="2:6" x14ac:dyDescent="0.25">
      <c r="B19" s="25" t="s">
        <v>17</v>
      </c>
      <c r="E19" s="9">
        <v>0.04</v>
      </c>
      <c r="F19" s="6">
        <f>F16*E19</f>
        <v>42776.338558858202</v>
      </c>
    </row>
    <row r="20" spans="2:6" x14ac:dyDescent="0.25">
      <c r="B20" s="25" t="s">
        <v>15</v>
      </c>
      <c r="E20" s="9">
        <v>0.06</v>
      </c>
      <c r="F20" s="11">
        <f>F16*E20</f>
        <v>64164.507838287303</v>
      </c>
    </row>
    <row r="21" spans="2:6" x14ac:dyDescent="0.25">
      <c r="B21" s="29" t="s">
        <v>18</v>
      </c>
      <c r="E21" s="1"/>
      <c r="F21" s="13">
        <f>SUM(F18:F20)</f>
        <v>213881.69279429104</v>
      </c>
    </row>
    <row r="22" spans="2:6" ht="15.75" thickBot="1" x14ac:dyDescent="0.3">
      <c r="E22" s="1"/>
    </row>
    <row r="23" spans="2:6" s="3" customFormat="1" ht="19.5" thickBot="1" x14ac:dyDescent="0.35">
      <c r="B23" s="27" t="s">
        <v>30</v>
      </c>
      <c r="E23" s="21"/>
      <c r="F23" s="22">
        <f>F16+F21</f>
        <v>1283290.1567657462</v>
      </c>
    </row>
    <row r="24" spans="2:6" x14ac:dyDescent="0.25">
      <c r="B24" t="s">
        <v>37</v>
      </c>
      <c r="E24" s="1"/>
      <c r="F24" s="14"/>
    </row>
    <row r="25" spans="2:6" s="18" customFormat="1" x14ac:dyDescent="0.25">
      <c r="B25" s="30"/>
      <c r="C25" s="19"/>
      <c r="E25" s="15"/>
      <c r="F25" s="15"/>
    </row>
    <row r="26" spans="2:6" s="18" customFormat="1" ht="18.75" x14ac:dyDescent="0.3">
      <c r="B26" s="3" t="s">
        <v>38</v>
      </c>
      <c r="C26" s="19"/>
      <c r="E26" s="15"/>
      <c r="F26" s="15"/>
    </row>
    <row r="27" spans="2:6" x14ac:dyDescent="0.25">
      <c r="B27" s="25" t="s">
        <v>106</v>
      </c>
      <c r="C27" s="4">
        <v>5016.8259669309</v>
      </c>
      <c r="D27" t="s">
        <v>4</v>
      </c>
      <c r="E27" s="5">
        <v>1000</v>
      </c>
      <c r="F27" s="5">
        <f>C27*E27</f>
        <v>5016825.9669308998</v>
      </c>
    </row>
    <row r="28" spans="2:6" x14ac:dyDescent="0.25">
      <c r="B28" s="25" t="s">
        <v>57</v>
      </c>
      <c r="C28" s="4">
        <f>C27</f>
        <v>5016.8259669309</v>
      </c>
      <c r="D28" t="s">
        <v>4</v>
      </c>
      <c r="E28" s="5">
        <v>-20</v>
      </c>
      <c r="F28" s="31">
        <f>C28*E28</f>
        <v>-100336.519338618</v>
      </c>
    </row>
    <row r="29" spans="2:6" x14ac:dyDescent="0.25">
      <c r="B29" s="29" t="s">
        <v>16</v>
      </c>
      <c r="E29" s="1"/>
      <c r="F29" s="13">
        <f>F27+F28</f>
        <v>4916489.4475922817</v>
      </c>
    </row>
    <row r="30" spans="2:6" x14ac:dyDescent="0.25">
      <c r="B30" s="25" t="s">
        <v>7</v>
      </c>
      <c r="E30" s="9">
        <v>0.2</v>
      </c>
      <c r="F30" s="6">
        <f>F29*E30</f>
        <v>983297.88951845642</v>
      </c>
    </row>
    <row r="31" spans="2:6" x14ac:dyDescent="0.25">
      <c r="B31" s="2" t="s">
        <v>59</v>
      </c>
      <c r="E31" s="1"/>
      <c r="F31" s="14">
        <f>F29+F30</f>
        <v>5899787.3371107383</v>
      </c>
    </row>
    <row r="32" spans="2:6" s="18" customFormat="1" x14ac:dyDescent="0.25">
      <c r="B32" s="30"/>
      <c r="E32" s="20"/>
    </row>
    <row r="33" spans="2:6" s="18" customFormat="1" x14ac:dyDescent="0.25">
      <c r="B33" s="25" t="s">
        <v>14</v>
      </c>
      <c r="C33"/>
      <c r="D33"/>
      <c r="E33" s="9">
        <v>0.1</v>
      </c>
      <c r="F33" s="6">
        <f>F31*E33</f>
        <v>589978.73371107387</v>
      </c>
    </row>
    <row r="34" spans="2:6" s="18" customFormat="1" x14ac:dyDescent="0.25">
      <c r="B34" s="25" t="s">
        <v>17</v>
      </c>
      <c r="C34"/>
      <c r="D34"/>
      <c r="E34" s="9">
        <v>0.04</v>
      </c>
      <c r="F34" s="6">
        <f>F31*E34</f>
        <v>235991.49348442955</v>
      </c>
    </row>
    <row r="35" spans="2:6" s="18" customFormat="1" x14ac:dyDescent="0.25">
      <c r="B35" s="25" t="s">
        <v>15</v>
      </c>
      <c r="C35"/>
      <c r="D35"/>
      <c r="E35" s="9">
        <v>0.06</v>
      </c>
      <c r="F35" s="11">
        <f>F31*E35</f>
        <v>353987.24022664427</v>
      </c>
    </row>
    <row r="36" spans="2:6" s="18" customFormat="1" x14ac:dyDescent="0.25">
      <c r="B36" s="2" t="s">
        <v>58</v>
      </c>
      <c r="C36"/>
      <c r="D36"/>
      <c r="E36" s="1"/>
      <c r="F36" s="13">
        <f>SUM(F33:F35)</f>
        <v>1179957.4674221477</v>
      </c>
    </row>
    <row r="37" spans="2:6" s="18" customFormat="1" ht="15.75" thickBot="1" x14ac:dyDescent="0.3">
      <c r="B37" s="25"/>
      <c r="C37"/>
      <c r="D37"/>
      <c r="E37" s="1"/>
      <c r="F37"/>
    </row>
    <row r="38" spans="2:6" s="17" customFormat="1" ht="19.5" thickBot="1" x14ac:dyDescent="0.35">
      <c r="B38" s="46" t="s">
        <v>41</v>
      </c>
      <c r="C38" s="3"/>
      <c r="D38" s="3"/>
      <c r="E38" s="21"/>
      <c r="F38" s="22">
        <f>F31+F36</f>
        <v>7079744.8045328856</v>
      </c>
    </row>
    <row r="39" spans="2:6" s="18" customFormat="1" x14ac:dyDescent="0.25">
      <c r="B39" s="30"/>
      <c r="E39" s="20"/>
      <c r="F39" s="14"/>
    </row>
    <row r="40" spans="2:6" s="18" customFormat="1" x14ac:dyDescent="0.25">
      <c r="B40" s="30"/>
      <c r="E40" s="20"/>
      <c r="F40" s="14"/>
    </row>
    <row r="41" spans="2:6" s="18" customFormat="1" x14ac:dyDescent="0.25">
      <c r="B41" s="30"/>
    </row>
    <row r="42" spans="2:6" s="18" customFormat="1" x14ac:dyDescent="0.25">
      <c r="B42" s="30"/>
    </row>
    <row r="43" spans="2:6" s="18" customFormat="1" x14ac:dyDescent="0.25">
      <c r="B43" s="30"/>
    </row>
    <row r="44" spans="2:6" s="18" customFormat="1" x14ac:dyDescent="0.25">
      <c r="B44" s="30"/>
    </row>
    <row r="45" spans="2:6" s="18" customFormat="1" x14ac:dyDescent="0.25">
      <c r="B45" s="30"/>
    </row>
    <row r="46" spans="2:6" s="18" customFormat="1" x14ac:dyDescent="0.25">
      <c r="B46" s="30"/>
    </row>
    <row r="47" spans="2:6" s="18" customFormat="1" x14ac:dyDescent="0.25">
      <c r="B47" s="30"/>
    </row>
    <row r="48" spans="2:6" s="18" customFormat="1" x14ac:dyDescent="0.25">
      <c r="B48" s="30"/>
    </row>
    <row r="49" spans="2:2" s="18" customFormat="1" x14ac:dyDescent="0.25">
      <c r="B49" s="30"/>
    </row>
    <row r="50" spans="2:2" s="18" customFormat="1" x14ac:dyDescent="0.25">
      <c r="B50" s="30"/>
    </row>
    <row r="51" spans="2:2" s="18" customFormat="1" x14ac:dyDescent="0.25">
      <c r="B51" s="30"/>
    </row>
    <row r="52" spans="2:2" s="18" customFormat="1" x14ac:dyDescent="0.25">
      <c r="B52" s="30"/>
    </row>
    <row r="53" spans="2:2" s="18" customFormat="1" x14ac:dyDescent="0.25">
      <c r="B53" s="30"/>
    </row>
    <row r="54" spans="2:2" s="18" customFormat="1" x14ac:dyDescent="0.25">
      <c r="B54" s="30"/>
    </row>
    <row r="55" spans="2:2" s="18" customFormat="1" x14ac:dyDescent="0.25">
      <c r="B55" s="30"/>
    </row>
    <row r="56" spans="2:2" s="18" customFormat="1" x14ac:dyDescent="0.25">
      <c r="B56" s="30"/>
    </row>
    <row r="57" spans="2:2" s="18" customFormat="1" x14ac:dyDescent="0.25">
      <c r="B57" s="30"/>
    </row>
    <row r="58" spans="2:2" s="18" customFormat="1" x14ac:dyDescent="0.25">
      <c r="B58" s="30"/>
    </row>
    <row r="59" spans="2:2" s="18" customFormat="1" x14ac:dyDescent="0.25">
      <c r="B59" s="30"/>
    </row>
    <row r="60" spans="2:2" s="18" customFormat="1" x14ac:dyDescent="0.25">
      <c r="B60" s="30"/>
    </row>
    <row r="61" spans="2:2" s="18" customFormat="1" x14ac:dyDescent="0.25">
      <c r="B61" s="30"/>
    </row>
    <row r="62" spans="2:2" s="18" customFormat="1" x14ac:dyDescent="0.25">
      <c r="B62" s="30"/>
    </row>
    <row r="63" spans="2:2" s="18" customFormat="1" x14ac:dyDescent="0.25">
      <c r="B63" s="30"/>
    </row>
    <row r="64" spans="2:2" s="18" customFormat="1" x14ac:dyDescent="0.25">
      <c r="B64" s="30"/>
    </row>
    <row r="65" spans="2:2" s="18" customFormat="1" x14ac:dyDescent="0.25">
      <c r="B65" s="30"/>
    </row>
    <row r="66" spans="2:2" s="18" customFormat="1" x14ac:dyDescent="0.25">
      <c r="B66" s="30"/>
    </row>
    <row r="67" spans="2:2" s="18" customFormat="1" x14ac:dyDescent="0.25">
      <c r="B67" s="30"/>
    </row>
    <row r="68" spans="2:2" s="18" customFormat="1" x14ac:dyDescent="0.25">
      <c r="B68" s="30"/>
    </row>
    <row r="69" spans="2:2" s="18" customFormat="1" x14ac:dyDescent="0.25">
      <c r="B69" s="30"/>
    </row>
    <row r="70" spans="2:2" s="18" customFormat="1" x14ac:dyDescent="0.25">
      <c r="B70" s="30"/>
    </row>
    <row r="71" spans="2:2" s="18" customFormat="1" x14ac:dyDescent="0.25">
      <c r="B71" s="30"/>
    </row>
    <row r="72" spans="2:2" s="18" customFormat="1" x14ac:dyDescent="0.25">
      <c r="B72" s="30"/>
    </row>
    <row r="73" spans="2:2" s="18" customFormat="1" x14ac:dyDescent="0.25">
      <c r="B73" s="30"/>
    </row>
    <row r="74" spans="2:2" s="18" customFormat="1" x14ac:dyDescent="0.25">
      <c r="B74" s="30"/>
    </row>
    <row r="75" spans="2:2" s="18" customFormat="1" x14ac:dyDescent="0.25">
      <c r="B75" s="30"/>
    </row>
    <row r="76" spans="2:2" s="18" customFormat="1" x14ac:dyDescent="0.25">
      <c r="B76" s="30"/>
    </row>
    <row r="77" spans="2:2" s="18" customFormat="1" x14ac:dyDescent="0.25">
      <c r="B77" s="30"/>
    </row>
    <row r="78" spans="2:2" s="18" customFormat="1" x14ac:dyDescent="0.25">
      <c r="B78" s="30"/>
    </row>
    <row r="79" spans="2:2" s="18" customFormat="1" x14ac:dyDescent="0.25">
      <c r="B79" s="30"/>
    </row>
    <row r="80" spans="2:2" s="18" customFormat="1" x14ac:dyDescent="0.25">
      <c r="B80" s="30"/>
    </row>
    <row r="81" spans="2:2" s="18" customFormat="1" x14ac:dyDescent="0.25">
      <c r="B81" s="30"/>
    </row>
    <row r="82" spans="2:2" s="18" customFormat="1" x14ac:dyDescent="0.25">
      <c r="B82" s="30"/>
    </row>
    <row r="83" spans="2:2" s="18" customFormat="1" x14ac:dyDescent="0.25">
      <c r="B83" s="30"/>
    </row>
    <row r="84" spans="2:2" s="18" customFormat="1" x14ac:dyDescent="0.25">
      <c r="B84" s="30"/>
    </row>
    <row r="85" spans="2:2" s="18" customFormat="1" x14ac:dyDescent="0.25">
      <c r="B85" s="30"/>
    </row>
    <row r="86" spans="2:2" s="18" customFormat="1" x14ac:dyDescent="0.25">
      <c r="B86" s="30"/>
    </row>
    <row r="87" spans="2:2" s="18" customFormat="1" x14ac:dyDescent="0.25">
      <c r="B87" s="30"/>
    </row>
    <row r="88" spans="2:2" s="18" customFormat="1" x14ac:dyDescent="0.25">
      <c r="B88" s="30"/>
    </row>
    <row r="89" spans="2:2" s="18" customFormat="1" x14ac:dyDescent="0.25">
      <c r="B89" s="30"/>
    </row>
    <row r="90" spans="2:2" s="18" customFormat="1" x14ac:dyDescent="0.25">
      <c r="B90" s="30"/>
    </row>
    <row r="91" spans="2:2" s="18" customFormat="1" x14ac:dyDescent="0.25">
      <c r="B91" s="30"/>
    </row>
    <row r="92" spans="2:2" s="18" customFormat="1" x14ac:dyDescent="0.25">
      <c r="B92" s="30"/>
    </row>
    <row r="93" spans="2:2" s="18" customFormat="1" x14ac:dyDescent="0.25">
      <c r="B93" s="30"/>
    </row>
    <row r="94" spans="2:2" s="18" customFormat="1" x14ac:dyDescent="0.25">
      <c r="B94" s="30"/>
    </row>
    <row r="95" spans="2:2" s="18" customFormat="1" x14ac:dyDescent="0.25">
      <c r="B95" s="30"/>
    </row>
    <row r="96" spans="2:2" s="18" customFormat="1" x14ac:dyDescent="0.25">
      <c r="B96" s="30"/>
    </row>
    <row r="97" spans="2:2" s="18" customFormat="1" x14ac:dyDescent="0.25">
      <c r="B97" s="30"/>
    </row>
    <row r="98" spans="2:2" s="18" customFormat="1" x14ac:dyDescent="0.25">
      <c r="B98" s="30"/>
    </row>
    <row r="99" spans="2:2" s="18" customFormat="1" x14ac:dyDescent="0.25">
      <c r="B99" s="30"/>
    </row>
    <row r="100" spans="2:2" s="18" customFormat="1" x14ac:dyDescent="0.25">
      <c r="B100" s="30"/>
    </row>
    <row r="101" spans="2:2" s="18" customFormat="1" x14ac:dyDescent="0.25">
      <c r="B101" s="30"/>
    </row>
    <row r="102" spans="2:2" s="18" customFormat="1" x14ac:dyDescent="0.25">
      <c r="B102" s="30"/>
    </row>
    <row r="103" spans="2:2" s="18" customFormat="1" x14ac:dyDescent="0.25">
      <c r="B103" s="30"/>
    </row>
    <row r="104" spans="2:2" s="18" customFormat="1" x14ac:dyDescent="0.25">
      <c r="B104" s="30"/>
    </row>
    <row r="105" spans="2:2" s="18" customFormat="1" x14ac:dyDescent="0.25">
      <c r="B105" s="30"/>
    </row>
    <row r="106" spans="2:2" s="18" customFormat="1" x14ac:dyDescent="0.25">
      <c r="B106" s="30"/>
    </row>
    <row r="107" spans="2:2" s="18" customFormat="1" x14ac:dyDescent="0.25">
      <c r="B107" s="30"/>
    </row>
    <row r="108" spans="2:2" s="18" customFormat="1" x14ac:dyDescent="0.25">
      <c r="B108" s="30"/>
    </row>
    <row r="109" spans="2:2" s="18" customFormat="1" x14ac:dyDescent="0.25">
      <c r="B109" s="30"/>
    </row>
    <row r="110" spans="2:2" s="18" customFormat="1" x14ac:dyDescent="0.25">
      <c r="B110" s="30"/>
    </row>
    <row r="111" spans="2:2" s="18" customFormat="1" x14ac:dyDescent="0.25">
      <c r="B111" s="30"/>
    </row>
    <row r="112" spans="2:2" s="18" customFormat="1" x14ac:dyDescent="0.25">
      <c r="B112" s="30"/>
    </row>
    <row r="113" spans="2:2" s="18" customFormat="1" x14ac:dyDescent="0.25">
      <c r="B113" s="30"/>
    </row>
    <row r="114" spans="2:2" s="18" customFormat="1" x14ac:dyDescent="0.25">
      <c r="B114" s="30"/>
    </row>
    <row r="115" spans="2:2" s="18" customFormat="1" x14ac:dyDescent="0.25">
      <c r="B115" s="30"/>
    </row>
    <row r="116" spans="2:2" s="18" customFormat="1" x14ac:dyDescent="0.25">
      <c r="B116" s="30"/>
    </row>
    <row r="117" spans="2:2" s="18" customFormat="1" x14ac:dyDescent="0.25">
      <c r="B117" s="30"/>
    </row>
    <row r="118" spans="2:2" s="18" customFormat="1" x14ac:dyDescent="0.25">
      <c r="B118" s="30"/>
    </row>
    <row r="119" spans="2:2" s="18" customFormat="1" x14ac:dyDescent="0.25">
      <c r="B119" s="30"/>
    </row>
    <row r="120" spans="2:2" s="18" customFormat="1" x14ac:dyDescent="0.25">
      <c r="B120" s="30"/>
    </row>
    <row r="121" spans="2:2" s="18" customFormat="1" x14ac:dyDescent="0.25">
      <c r="B121" s="30"/>
    </row>
    <row r="122" spans="2:2" s="18" customFormat="1" x14ac:dyDescent="0.25">
      <c r="B122" s="30"/>
    </row>
    <row r="123" spans="2:2" s="18" customFormat="1" x14ac:dyDescent="0.25">
      <c r="B123" s="30"/>
    </row>
    <row r="124" spans="2:2" s="18" customFormat="1" x14ac:dyDescent="0.25">
      <c r="B124" s="30"/>
    </row>
    <row r="125" spans="2:2" s="18" customFormat="1" x14ac:dyDescent="0.25">
      <c r="B125" s="30"/>
    </row>
    <row r="126" spans="2:2" s="18" customFormat="1" x14ac:dyDescent="0.25">
      <c r="B126" s="30"/>
    </row>
    <row r="127" spans="2:2" s="18" customFormat="1" x14ac:dyDescent="0.25">
      <c r="B127" s="30"/>
    </row>
    <row r="128" spans="2:2" s="18" customFormat="1" x14ac:dyDescent="0.25">
      <c r="B128" s="30"/>
    </row>
    <row r="129" spans="2:2" s="18" customFormat="1" x14ac:dyDescent="0.25">
      <c r="B129" s="30"/>
    </row>
    <row r="130" spans="2:2" s="18" customFormat="1" x14ac:dyDescent="0.25">
      <c r="B130" s="30"/>
    </row>
    <row r="131" spans="2:2" s="18" customFormat="1" x14ac:dyDescent="0.25">
      <c r="B131" s="30"/>
    </row>
    <row r="132" spans="2:2" s="18" customFormat="1" x14ac:dyDescent="0.25">
      <c r="B132" s="30"/>
    </row>
    <row r="133" spans="2:2" s="18" customFormat="1" x14ac:dyDescent="0.25">
      <c r="B133" s="30"/>
    </row>
    <row r="134" spans="2:2" s="18" customFormat="1" x14ac:dyDescent="0.25">
      <c r="B134" s="30"/>
    </row>
    <row r="135" spans="2:2" s="18" customFormat="1" x14ac:dyDescent="0.25">
      <c r="B135" s="30"/>
    </row>
    <row r="136" spans="2:2" s="18" customFormat="1" x14ac:dyDescent="0.25">
      <c r="B136" s="30"/>
    </row>
    <row r="137" spans="2:2" s="18" customFormat="1" x14ac:dyDescent="0.25">
      <c r="B137" s="30"/>
    </row>
    <row r="138" spans="2:2" s="18" customFormat="1" x14ac:dyDescent="0.25">
      <c r="B138" s="30"/>
    </row>
    <row r="139" spans="2:2" s="18" customFormat="1" x14ac:dyDescent="0.25">
      <c r="B139" s="30"/>
    </row>
    <row r="140" spans="2:2" s="18" customFormat="1" x14ac:dyDescent="0.25">
      <c r="B140" s="30"/>
    </row>
    <row r="141" spans="2:2" s="18" customFormat="1" x14ac:dyDescent="0.25">
      <c r="B141" s="30"/>
    </row>
    <row r="142" spans="2:2" s="18" customFormat="1" x14ac:dyDescent="0.25">
      <c r="B142" s="30"/>
    </row>
    <row r="143" spans="2:2" s="18" customFormat="1" x14ac:dyDescent="0.25">
      <c r="B143" s="30"/>
    </row>
    <row r="144" spans="2:2" s="18" customFormat="1" x14ac:dyDescent="0.25">
      <c r="B144" s="30"/>
    </row>
    <row r="145" spans="2:2" s="18" customFormat="1" x14ac:dyDescent="0.25">
      <c r="B145" s="30"/>
    </row>
    <row r="146" spans="2:2" s="18" customFormat="1" x14ac:dyDescent="0.25">
      <c r="B146" s="30"/>
    </row>
    <row r="147" spans="2:2" s="18" customFormat="1" x14ac:dyDescent="0.25">
      <c r="B147" s="30"/>
    </row>
    <row r="148" spans="2:2" s="18" customFormat="1" x14ac:dyDescent="0.25">
      <c r="B148" s="30"/>
    </row>
    <row r="149" spans="2:2" s="18" customFormat="1" x14ac:dyDescent="0.25">
      <c r="B149" s="30"/>
    </row>
    <row r="150" spans="2:2" s="18" customFormat="1" x14ac:dyDescent="0.25">
      <c r="B150" s="30"/>
    </row>
    <row r="151" spans="2:2" s="18" customFormat="1" x14ac:dyDescent="0.25">
      <c r="B151" s="30"/>
    </row>
    <row r="152" spans="2:2" s="18" customFormat="1" x14ac:dyDescent="0.25">
      <c r="B152" s="30"/>
    </row>
    <row r="153" spans="2:2" s="18" customFormat="1" x14ac:dyDescent="0.25">
      <c r="B153" s="30"/>
    </row>
    <row r="154" spans="2:2" s="18" customFormat="1" x14ac:dyDescent="0.25">
      <c r="B154" s="30"/>
    </row>
    <row r="155" spans="2:2" s="18" customFormat="1" x14ac:dyDescent="0.25">
      <c r="B155" s="30"/>
    </row>
    <row r="156" spans="2:2" s="18" customFormat="1" x14ac:dyDescent="0.25">
      <c r="B156" s="30"/>
    </row>
    <row r="157" spans="2:2" s="18" customFormat="1" x14ac:dyDescent="0.25">
      <c r="B157" s="30"/>
    </row>
    <row r="158" spans="2:2" s="18" customFormat="1" x14ac:dyDescent="0.25">
      <c r="B158" s="30"/>
    </row>
    <row r="159" spans="2:2" s="18" customFormat="1" x14ac:dyDescent="0.25">
      <c r="B159" s="30"/>
    </row>
    <row r="160" spans="2:2" s="18" customFormat="1" x14ac:dyDescent="0.25">
      <c r="B160" s="30"/>
    </row>
    <row r="161" spans="2:2" s="18" customFormat="1" x14ac:dyDescent="0.25">
      <c r="B161" s="30"/>
    </row>
    <row r="162" spans="2:2" s="18" customFormat="1" x14ac:dyDescent="0.25">
      <c r="B162" s="30"/>
    </row>
    <row r="163" spans="2:2" s="18" customFormat="1" x14ac:dyDescent="0.25">
      <c r="B163" s="30"/>
    </row>
    <row r="164" spans="2:2" s="18" customFormat="1" x14ac:dyDescent="0.25">
      <c r="B164" s="30"/>
    </row>
    <row r="165" spans="2:2" s="18" customFormat="1" x14ac:dyDescent="0.25">
      <c r="B165" s="30"/>
    </row>
    <row r="166" spans="2:2" s="18" customFormat="1" x14ac:dyDescent="0.25">
      <c r="B166" s="30"/>
    </row>
    <row r="167" spans="2:2" s="18" customFormat="1" x14ac:dyDescent="0.25">
      <c r="B167" s="30"/>
    </row>
    <row r="168" spans="2:2" s="18" customFormat="1" x14ac:dyDescent="0.25">
      <c r="B168" s="30"/>
    </row>
    <row r="169" spans="2:2" s="18" customFormat="1" x14ac:dyDescent="0.25">
      <c r="B169" s="30"/>
    </row>
    <row r="170" spans="2:2" s="18" customFormat="1" x14ac:dyDescent="0.25">
      <c r="B170" s="30"/>
    </row>
    <row r="171" spans="2:2" s="18" customFormat="1" x14ac:dyDescent="0.25">
      <c r="B171" s="30"/>
    </row>
    <row r="172" spans="2:2" s="18" customFormat="1" x14ac:dyDescent="0.25">
      <c r="B172" s="30"/>
    </row>
    <row r="173" spans="2:2" s="18" customFormat="1" x14ac:dyDescent="0.25">
      <c r="B173" s="30"/>
    </row>
    <row r="174" spans="2:2" s="18" customFormat="1" x14ac:dyDescent="0.25">
      <c r="B174" s="30"/>
    </row>
    <row r="175" spans="2:2" s="18" customFormat="1" x14ac:dyDescent="0.25">
      <c r="B175" s="30"/>
    </row>
    <row r="176" spans="2:2" s="18" customFormat="1" x14ac:dyDescent="0.25">
      <c r="B176" s="30"/>
    </row>
    <row r="177" spans="2:2" s="18" customFormat="1" x14ac:dyDescent="0.25">
      <c r="B177" s="30"/>
    </row>
    <row r="178" spans="2:2" s="18" customFormat="1" x14ac:dyDescent="0.25">
      <c r="B178" s="30"/>
    </row>
    <row r="179" spans="2:2" s="18" customFormat="1" x14ac:dyDescent="0.25">
      <c r="B179" s="30"/>
    </row>
    <row r="180" spans="2:2" s="18" customFormat="1" x14ac:dyDescent="0.25">
      <c r="B180" s="30"/>
    </row>
    <row r="181" spans="2:2" s="18" customFormat="1" x14ac:dyDescent="0.25">
      <c r="B181" s="30"/>
    </row>
    <row r="182" spans="2:2" s="18" customFormat="1" x14ac:dyDescent="0.25">
      <c r="B182" s="30"/>
    </row>
    <row r="183" spans="2:2" s="18" customFormat="1" x14ac:dyDescent="0.25">
      <c r="B183" s="30"/>
    </row>
    <row r="184" spans="2:2" s="18" customFormat="1" x14ac:dyDescent="0.25">
      <c r="B184" s="30"/>
    </row>
    <row r="185" spans="2:2" s="18" customFormat="1" x14ac:dyDescent="0.25">
      <c r="B185" s="30"/>
    </row>
    <row r="186" spans="2:2" s="18" customFormat="1" x14ac:dyDescent="0.25">
      <c r="B186" s="30"/>
    </row>
    <row r="187" spans="2:2" s="18" customFormat="1" x14ac:dyDescent="0.25">
      <c r="B187" s="30"/>
    </row>
    <row r="188" spans="2:2" s="18" customFormat="1" x14ac:dyDescent="0.25">
      <c r="B188" s="30"/>
    </row>
    <row r="189" spans="2:2" s="18" customFormat="1" x14ac:dyDescent="0.25">
      <c r="B189" s="30"/>
    </row>
    <row r="190" spans="2:2" s="18" customFormat="1" x14ac:dyDescent="0.25">
      <c r="B190" s="30"/>
    </row>
    <row r="191" spans="2:2" s="18" customFormat="1" x14ac:dyDescent="0.25">
      <c r="B191" s="30"/>
    </row>
    <row r="192" spans="2:2" s="18" customFormat="1" x14ac:dyDescent="0.25">
      <c r="B192" s="30"/>
    </row>
    <row r="193" spans="2:2" s="18" customFormat="1" x14ac:dyDescent="0.25">
      <c r="B193" s="30"/>
    </row>
    <row r="194" spans="2:2" s="18" customFormat="1" x14ac:dyDescent="0.25">
      <c r="B194" s="30"/>
    </row>
    <row r="195" spans="2:2" s="18" customFormat="1" x14ac:dyDescent="0.25">
      <c r="B195" s="30"/>
    </row>
    <row r="196" spans="2:2" s="18" customFormat="1" x14ac:dyDescent="0.25">
      <c r="B196" s="30"/>
    </row>
  </sheetData>
  <pageMargins left="0.7" right="0.7" top="0.75" bottom="0.75" header="0.3" footer="0.3"/>
  <pageSetup scale="96" orientation="portrait" r:id="rId1"/>
  <rowBreaks count="1" manualBreakCount="1">
    <brk id="3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51CF-BF71-498A-A886-B64C824DD383}">
  <sheetPr>
    <pageSetUpPr fitToPage="1"/>
  </sheetPr>
  <dimension ref="A1:K184"/>
  <sheetViews>
    <sheetView tabSelected="1" workbookViewId="0">
      <selection activeCell="B6" sqref="B6"/>
    </sheetView>
  </sheetViews>
  <sheetFormatPr defaultRowHeight="15" x14ac:dyDescent="0.25"/>
  <cols>
    <col min="1" max="1" width="5.28515625" customWidth="1"/>
    <col min="2" max="2" width="38.28515625" style="25" customWidth="1"/>
    <col min="3" max="3" width="10" bestFit="1" customWidth="1"/>
    <col min="5" max="5" width="9.7109375" customWidth="1"/>
    <col min="6" max="6" width="21.85546875" customWidth="1"/>
  </cols>
  <sheetData>
    <row r="1" spans="1:11" ht="23.25" x14ac:dyDescent="0.35">
      <c r="A1" s="45" t="s">
        <v>49</v>
      </c>
      <c r="B1" s="32" t="s">
        <v>96</v>
      </c>
      <c r="C1" s="33"/>
      <c r="D1" s="33"/>
      <c r="E1" s="33"/>
      <c r="F1" s="33"/>
    </row>
    <row r="2" spans="1:11" ht="18.75" x14ac:dyDescent="0.3">
      <c r="A2" s="3" t="s">
        <v>13</v>
      </c>
    </row>
    <row r="3" spans="1:11" x14ac:dyDescent="0.25">
      <c r="A3" s="7" t="s">
        <v>117</v>
      </c>
    </row>
    <row r="5" spans="1:11" x14ac:dyDescent="0.25">
      <c r="A5" s="2" t="s">
        <v>9</v>
      </c>
    </row>
    <row r="6" spans="1:11" x14ac:dyDescent="0.25">
      <c r="A6" s="41" t="s">
        <v>10</v>
      </c>
      <c r="B6" s="26" t="s">
        <v>25</v>
      </c>
    </row>
    <row r="7" spans="1:11" x14ac:dyDescent="0.25">
      <c r="A7" s="42" t="s">
        <v>11</v>
      </c>
      <c r="B7" s="26" t="s">
        <v>5</v>
      </c>
      <c r="C7" s="8">
        <v>11123.5561736977</v>
      </c>
      <c r="D7" t="s">
        <v>4</v>
      </c>
      <c r="E7" s="34">
        <f>C7/5280</f>
        <v>2.1067341238063824</v>
      </c>
      <c r="F7" t="s">
        <v>28</v>
      </c>
    </row>
    <row r="9" spans="1:11" s="3" customFormat="1" ht="18.75" x14ac:dyDescent="0.3">
      <c r="B9" s="27"/>
    </row>
    <row r="10" spans="1:11" x14ac:dyDescent="0.25">
      <c r="A10" s="10"/>
      <c r="B10" s="28" t="s">
        <v>8</v>
      </c>
      <c r="C10" s="10" t="s">
        <v>0</v>
      </c>
      <c r="D10" s="10" t="s">
        <v>1</v>
      </c>
      <c r="E10" s="10" t="s">
        <v>2</v>
      </c>
      <c r="F10" s="10" t="s">
        <v>3</v>
      </c>
    </row>
    <row r="11" spans="1:11" x14ac:dyDescent="0.25">
      <c r="A11" s="38">
        <v>1</v>
      </c>
      <c r="B11" s="25" t="s">
        <v>110</v>
      </c>
      <c r="C11" s="4">
        <v>11123.5561736977</v>
      </c>
      <c r="D11" t="s">
        <v>4</v>
      </c>
      <c r="E11" s="5">
        <v>75</v>
      </c>
      <c r="F11" s="5">
        <f>C11*E11</f>
        <v>834266.71302732744</v>
      </c>
      <c r="K11" s="16"/>
    </row>
    <row r="12" spans="1:11" x14ac:dyDescent="0.25">
      <c r="A12" s="38">
        <v>2</v>
      </c>
      <c r="B12" t="s">
        <v>111</v>
      </c>
      <c r="C12" s="4">
        <v>2</v>
      </c>
      <c r="D12" t="s">
        <v>6</v>
      </c>
      <c r="E12" s="5">
        <v>5000</v>
      </c>
      <c r="F12" s="5">
        <f>C12*E12</f>
        <v>10000</v>
      </c>
      <c r="K12" s="16"/>
    </row>
    <row r="13" spans="1:11" x14ac:dyDescent="0.25">
      <c r="A13" s="38">
        <v>3</v>
      </c>
      <c r="B13" t="s">
        <v>27</v>
      </c>
      <c r="C13" s="4">
        <v>1</v>
      </c>
      <c r="D13" t="s">
        <v>6</v>
      </c>
      <c r="E13" s="5">
        <v>50000</v>
      </c>
      <c r="F13" s="15">
        <f>C13*E13</f>
        <v>50000</v>
      </c>
    </row>
    <row r="14" spans="1:11" ht="17.25" x14ac:dyDescent="0.4">
      <c r="A14" s="38">
        <v>4</v>
      </c>
      <c r="B14" s="25" t="s">
        <v>19</v>
      </c>
      <c r="C14" s="4">
        <f>C7</f>
        <v>11123.5561736977</v>
      </c>
      <c r="D14" t="s">
        <v>4</v>
      </c>
      <c r="E14" s="5">
        <v>20</v>
      </c>
      <c r="F14" s="78">
        <f>C14*E14</f>
        <v>222471.12347395398</v>
      </c>
    </row>
    <row r="15" spans="1:11" x14ac:dyDescent="0.25">
      <c r="B15" s="29" t="s">
        <v>16</v>
      </c>
      <c r="E15" s="1"/>
      <c r="F15" s="13">
        <f>SUM(F11:F14)</f>
        <v>1116737.8365012815</v>
      </c>
    </row>
    <row r="16" spans="1:11" x14ac:dyDescent="0.25">
      <c r="B16" s="25" t="s">
        <v>7</v>
      </c>
      <c r="E16" s="9">
        <v>0.2</v>
      </c>
      <c r="F16" s="6">
        <f>F15*E16</f>
        <v>223347.56730025631</v>
      </c>
    </row>
    <row r="17" spans="2:6" x14ac:dyDescent="0.25">
      <c r="B17" s="29" t="s">
        <v>31</v>
      </c>
      <c r="E17" s="1"/>
      <c r="F17" s="12">
        <f>F15+F16</f>
        <v>1340085.4038015378</v>
      </c>
    </row>
    <row r="18" spans="2:6" x14ac:dyDescent="0.25">
      <c r="E18" s="1"/>
    </row>
    <row r="19" spans="2:6" x14ac:dyDescent="0.25">
      <c r="B19" s="25" t="s">
        <v>14</v>
      </c>
      <c r="E19" s="9">
        <v>0.1</v>
      </c>
      <c r="F19" s="6">
        <f>F17*E19</f>
        <v>134008.54038015378</v>
      </c>
    </row>
    <row r="20" spans="2:6" x14ac:dyDescent="0.25">
      <c r="B20" s="25" t="s">
        <v>17</v>
      </c>
      <c r="E20" s="9">
        <v>0.04</v>
      </c>
      <c r="F20" s="6">
        <f>F17*E20</f>
        <v>53603.416152061516</v>
      </c>
    </row>
    <row r="21" spans="2:6" x14ac:dyDescent="0.25">
      <c r="B21" s="25" t="s">
        <v>15</v>
      </c>
      <c r="E21" s="9">
        <v>0.06</v>
      </c>
      <c r="F21" s="11">
        <f>F17*E21</f>
        <v>80405.12422809226</v>
      </c>
    </row>
    <row r="22" spans="2:6" x14ac:dyDescent="0.25">
      <c r="B22" s="25" t="s">
        <v>18</v>
      </c>
      <c r="E22" s="1"/>
      <c r="F22" s="13">
        <f>SUM(F19:F21)</f>
        <v>268017.08076030755</v>
      </c>
    </row>
    <row r="23" spans="2:6" ht="15.75" thickBot="1" x14ac:dyDescent="0.3">
      <c r="E23" s="1"/>
    </row>
    <row r="24" spans="2:6" s="3" customFormat="1" ht="19.5" thickBot="1" x14ac:dyDescent="0.35">
      <c r="B24" s="27" t="s">
        <v>30</v>
      </c>
      <c r="E24" s="21"/>
      <c r="F24" s="22">
        <f>F17+F22</f>
        <v>1608102.4845618454</v>
      </c>
    </row>
    <row r="25" spans="2:6" x14ac:dyDescent="0.25">
      <c r="E25" s="1"/>
      <c r="F25" s="14"/>
    </row>
    <row r="26" spans="2:6" s="18" customFormat="1" x14ac:dyDescent="0.25">
      <c r="B26" s="30"/>
      <c r="C26" s="19"/>
      <c r="E26" s="15"/>
      <c r="F26" s="15"/>
    </row>
    <row r="27" spans="2:6" s="18" customFormat="1" x14ac:dyDescent="0.25">
      <c r="B27" s="30"/>
      <c r="E27" s="20"/>
      <c r="F27" s="14"/>
    </row>
    <row r="28" spans="2:6" s="18" customFormat="1" x14ac:dyDescent="0.25">
      <c r="B28" s="30"/>
      <c r="E28" s="20"/>
      <c r="F28" s="14"/>
    </row>
    <row r="29" spans="2:6" s="18" customFormat="1" x14ac:dyDescent="0.25">
      <c r="B29" s="30"/>
    </row>
    <row r="30" spans="2:6" s="18" customFormat="1" x14ac:dyDescent="0.25">
      <c r="B30" s="30"/>
    </row>
    <row r="31" spans="2:6" s="18" customFormat="1" x14ac:dyDescent="0.25">
      <c r="B31" s="30"/>
    </row>
    <row r="32" spans="2:6" s="18" customFormat="1" x14ac:dyDescent="0.25">
      <c r="B32" s="30"/>
    </row>
    <row r="33" spans="2:2" s="18" customFormat="1" x14ac:dyDescent="0.25">
      <c r="B33" s="30"/>
    </row>
    <row r="34" spans="2:2" s="18" customFormat="1" x14ac:dyDescent="0.25">
      <c r="B34" s="30"/>
    </row>
    <row r="35" spans="2:2" s="18" customFormat="1" x14ac:dyDescent="0.25">
      <c r="B35" s="30"/>
    </row>
    <row r="36" spans="2:2" s="18" customFormat="1" x14ac:dyDescent="0.25">
      <c r="B36" s="30"/>
    </row>
    <row r="37" spans="2:2" s="18" customFormat="1" x14ac:dyDescent="0.25">
      <c r="B37" s="30"/>
    </row>
    <row r="38" spans="2:2" s="18" customFormat="1" x14ac:dyDescent="0.25">
      <c r="B38" s="30"/>
    </row>
    <row r="39" spans="2:2" s="18" customFormat="1" x14ac:dyDescent="0.25">
      <c r="B39" s="30"/>
    </row>
    <row r="40" spans="2:2" s="18" customFormat="1" x14ac:dyDescent="0.25">
      <c r="B40" s="30"/>
    </row>
    <row r="41" spans="2:2" s="18" customFormat="1" x14ac:dyDescent="0.25">
      <c r="B41" s="30"/>
    </row>
    <row r="42" spans="2:2" s="18" customFormat="1" x14ac:dyDescent="0.25">
      <c r="B42" s="30"/>
    </row>
    <row r="43" spans="2:2" s="18" customFormat="1" x14ac:dyDescent="0.25">
      <c r="B43" s="30"/>
    </row>
    <row r="44" spans="2:2" s="18" customFormat="1" x14ac:dyDescent="0.25">
      <c r="B44" s="30"/>
    </row>
    <row r="45" spans="2:2" s="18" customFormat="1" x14ac:dyDescent="0.25">
      <c r="B45" s="30"/>
    </row>
    <row r="46" spans="2:2" s="18" customFormat="1" x14ac:dyDescent="0.25">
      <c r="B46" s="30"/>
    </row>
    <row r="47" spans="2:2" s="18" customFormat="1" x14ac:dyDescent="0.25">
      <c r="B47" s="30"/>
    </row>
    <row r="48" spans="2:2" s="18" customFormat="1" x14ac:dyDescent="0.25">
      <c r="B48" s="30"/>
    </row>
    <row r="49" spans="2:2" s="18" customFormat="1" x14ac:dyDescent="0.25">
      <c r="B49" s="30"/>
    </row>
    <row r="50" spans="2:2" s="18" customFormat="1" x14ac:dyDescent="0.25">
      <c r="B50" s="30"/>
    </row>
    <row r="51" spans="2:2" s="18" customFormat="1" x14ac:dyDescent="0.25">
      <c r="B51" s="30"/>
    </row>
    <row r="52" spans="2:2" s="18" customFormat="1" x14ac:dyDescent="0.25">
      <c r="B52" s="30"/>
    </row>
    <row r="53" spans="2:2" s="18" customFormat="1" x14ac:dyDescent="0.25">
      <c r="B53" s="30"/>
    </row>
    <row r="54" spans="2:2" s="18" customFormat="1" x14ac:dyDescent="0.25">
      <c r="B54" s="30"/>
    </row>
    <row r="55" spans="2:2" s="18" customFormat="1" x14ac:dyDescent="0.25">
      <c r="B55" s="30"/>
    </row>
    <row r="56" spans="2:2" s="18" customFormat="1" x14ac:dyDescent="0.25">
      <c r="B56" s="30"/>
    </row>
    <row r="57" spans="2:2" s="18" customFormat="1" x14ac:dyDescent="0.25">
      <c r="B57" s="30"/>
    </row>
    <row r="58" spans="2:2" s="18" customFormat="1" x14ac:dyDescent="0.25">
      <c r="B58" s="30"/>
    </row>
    <row r="59" spans="2:2" s="18" customFormat="1" x14ac:dyDescent="0.25">
      <c r="B59" s="30"/>
    </row>
    <row r="60" spans="2:2" s="18" customFormat="1" x14ac:dyDescent="0.25">
      <c r="B60" s="30"/>
    </row>
    <row r="61" spans="2:2" s="18" customFormat="1" x14ac:dyDescent="0.25">
      <c r="B61" s="30"/>
    </row>
    <row r="62" spans="2:2" s="18" customFormat="1" x14ac:dyDescent="0.25">
      <c r="B62" s="30"/>
    </row>
    <row r="63" spans="2:2" s="18" customFormat="1" x14ac:dyDescent="0.25">
      <c r="B63" s="30"/>
    </row>
    <row r="64" spans="2:2" s="18" customFormat="1" x14ac:dyDescent="0.25">
      <c r="B64" s="30"/>
    </row>
    <row r="65" spans="2:2" s="18" customFormat="1" x14ac:dyDescent="0.25">
      <c r="B65" s="30"/>
    </row>
    <row r="66" spans="2:2" s="18" customFormat="1" x14ac:dyDescent="0.25">
      <c r="B66" s="30"/>
    </row>
    <row r="67" spans="2:2" s="18" customFormat="1" x14ac:dyDescent="0.25">
      <c r="B67" s="30"/>
    </row>
    <row r="68" spans="2:2" s="18" customFormat="1" x14ac:dyDescent="0.25">
      <c r="B68" s="30"/>
    </row>
    <row r="69" spans="2:2" s="18" customFormat="1" x14ac:dyDescent="0.25">
      <c r="B69" s="30"/>
    </row>
    <row r="70" spans="2:2" s="18" customFormat="1" x14ac:dyDescent="0.25">
      <c r="B70" s="30"/>
    </row>
    <row r="71" spans="2:2" s="18" customFormat="1" x14ac:dyDescent="0.25">
      <c r="B71" s="30"/>
    </row>
    <row r="72" spans="2:2" s="18" customFormat="1" x14ac:dyDescent="0.25">
      <c r="B72" s="30"/>
    </row>
    <row r="73" spans="2:2" s="18" customFormat="1" x14ac:dyDescent="0.25">
      <c r="B73" s="30"/>
    </row>
    <row r="74" spans="2:2" s="18" customFormat="1" x14ac:dyDescent="0.25">
      <c r="B74" s="30"/>
    </row>
    <row r="75" spans="2:2" s="18" customFormat="1" x14ac:dyDescent="0.25">
      <c r="B75" s="30"/>
    </row>
    <row r="76" spans="2:2" s="18" customFormat="1" x14ac:dyDescent="0.25">
      <c r="B76" s="30"/>
    </row>
    <row r="77" spans="2:2" s="18" customFormat="1" x14ac:dyDescent="0.25">
      <c r="B77" s="30"/>
    </row>
    <row r="78" spans="2:2" s="18" customFormat="1" x14ac:dyDescent="0.25">
      <c r="B78" s="30"/>
    </row>
    <row r="79" spans="2:2" s="18" customFormat="1" x14ac:dyDescent="0.25">
      <c r="B79" s="30"/>
    </row>
    <row r="80" spans="2:2" s="18" customFormat="1" x14ac:dyDescent="0.25">
      <c r="B80" s="30"/>
    </row>
    <row r="81" spans="2:2" s="18" customFormat="1" x14ac:dyDescent="0.25">
      <c r="B81" s="30"/>
    </row>
    <row r="82" spans="2:2" s="18" customFormat="1" x14ac:dyDescent="0.25">
      <c r="B82" s="30"/>
    </row>
    <row r="83" spans="2:2" s="18" customFormat="1" x14ac:dyDescent="0.25">
      <c r="B83" s="30"/>
    </row>
    <row r="84" spans="2:2" s="18" customFormat="1" x14ac:dyDescent="0.25">
      <c r="B84" s="30"/>
    </row>
    <row r="85" spans="2:2" s="18" customFormat="1" x14ac:dyDescent="0.25">
      <c r="B85" s="30"/>
    </row>
    <row r="86" spans="2:2" s="18" customFormat="1" x14ac:dyDescent="0.25">
      <c r="B86" s="30"/>
    </row>
    <row r="87" spans="2:2" s="18" customFormat="1" x14ac:dyDescent="0.25">
      <c r="B87" s="30"/>
    </row>
    <row r="88" spans="2:2" s="18" customFormat="1" x14ac:dyDescent="0.25">
      <c r="B88" s="30"/>
    </row>
    <row r="89" spans="2:2" s="18" customFormat="1" x14ac:dyDescent="0.25">
      <c r="B89" s="30"/>
    </row>
    <row r="90" spans="2:2" s="18" customFormat="1" x14ac:dyDescent="0.25">
      <c r="B90" s="30"/>
    </row>
    <row r="91" spans="2:2" s="18" customFormat="1" x14ac:dyDescent="0.25">
      <c r="B91" s="30"/>
    </row>
    <row r="92" spans="2:2" s="18" customFormat="1" x14ac:dyDescent="0.25">
      <c r="B92" s="30"/>
    </row>
    <row r="93" spans="2:2" s="18" customFormat="1" x14ac:dyDescent="0.25">
      <c r="B93" s="30"/>
    </row>
    <row r="94" spans="2:2" s="18" customFormat="1" x14ac:dyDescent="0.25">
      <c r="B94" s="30"/>
    </row>
    <row r="95" spans="2:2" s="18" customFormat="1" x14ac:dyDescent="0.25">
      <c r="B95" s="30"/>
    </row>
    <row r="96" spans="2:2" s="18" customFormat="1" x14ac:dyDescent="0.25">
      <c r="B96" s="30"/>
    </row>
    <row r="97" spans="2:2" s="18" customFormat="1" x14ac:dyDescent="0.25">
      <c r="B97" s="30"/>
    </row>
    <row r="98" spans="2:2" s="18" customFormat="1" x14ac:dyDescent="0.25">
      <c r="B98" s="30"/>
    </row>
    <row r="99" spans="2:2" s="18" customFormat="1" x14ac:dyDescent="0.25">
      <c r="B99" s="30"/>
    </row>
    <row r="100" spans="2:2" s="18" customFormat="1" x14ac:dyDescent="0.25">
      <c r="B100" s="30"/>
    </row>
    <row r="101" spans="2:2" s="18" customFormat="1" x14ac:dyDescent="0.25">
      <c r="B101" s="30"/>
    </row>
    <row r="102" spans="2:2" s="18" customFormat="1" x14ac:dyDescent="0.25">
      <c r="B102" s="30"/>
    </row>
    <row r="103" spans="2:2" s="18" customFormat="1" x14ac:dyDescent="0.25">
      <c r="B103" s="30"/>
    </row>
    <row r="104" spans="2:2" s="18" customFormat="1" x14ac:dyDescent="0.25">
      <c r="B104" s="30"/>
    </row>
    <row r="105" spans="2:2" s="18" customFormat="1" x14ac:dyDescent="0.25">
      <c r="B105" s="30"/>
    </row>
    <row r="106" spans="2:2" s="18" customFormat="1" x14ac:dyDescent="0.25">
      <c r="B106" s="30"/>
    </row>
    <row r="107" spans="2:2" s="18" customFormat="1" x14ac:dyDescent="0.25">
      <c r="B107" s="30"/>
    </row>
    <row r="108" spans="2:2" s="18" customFormat="1" x14ac:dyDescent="0.25">
      <c r="B108" s="30"/>
    </row>
    <row r="109" spans="2:2" s="18" customFormat="1" x14ac:dyDescent="0.25">
      <c r="B109" s="30"/>
    </row>
    <row r="110" spans="2:2" s="18" customFormat="1" x14ac:dyDescent="0.25">
      <c r="B110" s="30"/>
    </row>
    <row r="111" spans="2:2" s="18" customFormat="1" x14ac:dyDescent="0.25">
      <c r="B111" s="30"/>
    </row>
    <row r="112" spans="2:2" s="18" customFormat="1" x14ac:dyDescent="0.25">
      <c r="B112" s="30"/>
    </row>
    <row r="113" spans="2:2" s="18" customFormat="1" x14ac:dyDescent="0.25">
      <c r="B113" s="30"/>
    </row>
    <row r="114" spans="2:2" s="18" customFormat="1" x14ac:dyDescent="0.25">
      <c r="B114" s="30"/>
    </row>
    <row r="115" spans="2:2" s="18" customFormat="1" x14ac:dyDescent="0.25">
      <c r="B115" s="30"/>
    </row>
    <row r="116" spans="2:2" s="18" customFormat="1" x14ac:dyDescent="0.25">
      <c r="B116" s="30"/>
    </row>
    <row r="117" spans="2:2" s="18" customFormat="1" x14ac:dyDescent="0.25">
      <c r="B117" s="30"/>
    </row>
    <row r="118" spans="2:2" s="18" customFormat="1" x14ac:dyDescent="0.25">
      <c r="B118" s="30"/>
    </row>
    <row r="119" spans="2:2" s="18" customFormat="1" x14ac:dyDescent="0.25">
      <c r="B119" s="30"/>
    </row>
    <row r="120" spans="2:2" s="18" customFormat="1" x14ac:dyDescent="0.25">
      <c r="B120" s="30"/>
    </row>
    <row r="121" spans="2:2" s="18" customFormat="1" x14ac:dyDescent="0.25">
      <c r="B121" s="30"/>
    </row>
    <row r="122" spans="2:2" s="18" customFormat="1" x14ac:dyDescent="0.25">
      <c r="B122" s="30"/>
    </row>
    <row r="123" spans="2:2" s="18" customFormat="1" x14ac:dyDescent="0.25">
      <c r="B123" s="30"/>
    </row>
    <row r="124" spans="2:2" s="18" customFormat="1" x14ac:dyDescent="0.25">
      <c r="B124" s="30"/>
    </row>
    <row r="125" spans="2:2" s="18" customFormat="1" x14ac:dyDescent="0.25">
      <c r="B125" s="30"/>
    </row>
    <row r="126" spans="2:2" s="18" customFormat="1" x14ac:dyDescent="0.25">
      <c r="B126" s="30"/>
    </row>
    <row r="127" spans="2:2" s="18" customFormat="1" x14ac:dyDescent="0.25">
      <c r="B127" s="30"/>
    </row>
    <row r="128" spans="2:2" s="18" customFormat="1" x14ac:dyDescent="0.25">
      <c r="B128" s="30"/>
    </row>
    <row r="129" spans="2:2" s="18" customFormat="1" x14ac:dyDescent="0.25">
      <c r="B129" s="30"/>
    </row>
    <row r="130" spans="2:2" s="18" customFormat="1" x14ac:dyDescent="0.25">
      <c r="B130" s="30"/>
    </row>
    <row r="131" spans="2:2" s="18" customFormat="1" x14ac:dyDescent="0.25">
      <c r="B131" s="30"/>
    </row>
    <row r="132" spans="2:2" s="18" customFormat="1" x14ac:dyDescent="0.25">
      <c r="B132" s="30"/>
    </row>
    <row r="133" spans="2:2" s="18" customFormat="1" x14ac:dyDescent="0.25">
      <c r="B133" s="30"/>
    </row>
    <row r="134" spans="2:2" s="18" customFormat="1" x14ac:dyDescent="0.25">
      <c r="B134" s="30"/>
    </row>
    <row r="135" spans="2:2" s="18" customFormat="1" x14ac:dyDescent="0.25">
      <c r="B135" s="30"/>
    </row>
    <row r="136" spans="2:2" s="18" customFormat="1" x14ac:dyDescent="0.25">
      <c r="B136" s="30"/>
    </row>
    <row r="137" spans="2:2" s="18" customFormat="1" x14ac:dyDescent="0.25">
      <c r="B137" s="30"/>
    </row>
    <row r="138" spans="2:2" s="18" customFormat="1" x14ac:dyDescent="0.25">
      <c r="B138" s="30"/>
    </row>
    <row r="139" spans="2:2" s="18" customFormat="1" x14ac:dyDescent="0.25">
      <c r="B139" s="30"/>
    </row>
    <row r="140" spans="2:2" s="18" customFormat="1" x14ac:dyDescent="0.25">
      <c r="B140" s="30"/>
    </row>
    <row r="141" spans="2:2" s="18" customFormat="1" x14ac:dyDescent="0.25">
      <c r="B141" s="30"/>
    </row>
    <row r="142" spans="2:2" s="18" customFormat="1" x14ac:dyDescent="0.25">
      <c r="B142" s="30"/>
    </row>
    <row r="143" spans="2:2" s="18" customFormat="1" x14ac:dyDescent="0.25">
      <c r="B143" s="30"/>
    </row>
    <row r="144" spans="2:2" s="18" customFormat="1" x14ac:dyDescent="0.25">
      <c r="B144" s="30"/>
    </row>
    <row r="145" spans="2:2" s="18" customFormat="1" x14ac:dyDescent="0.25">
      <c r="B145" s="30"/>
    </row>
    <row r="146" spans="2:2" s="18" customFormat="1" x14ac:dyDescent="0.25">
      <c r="B146" s="30"/>
    </row>
    <row r="147" spans="2:2" s="18" customFormat="1" x14ac:dyDescent="0.25">
      <c r="B147" s="30"/>
    </row>
    <row r="148" spans="2:2" s="18" customFormat="1" x14ac:dyDescent="0.25">
      <c r="B148" s="30"/>
    </row>
    <row r="149" spans="2:2" s="18" customFormat="1" x14ac:dyDescent="0.25">
      <c r="B149" s="30"/>
    </row>
    <row r="150" spans="2:2" s="18" customFormat="1" x14ac:dyDescent="0.25">
      <c r="B150" s="30"/>
    </row>
    <row r="151" spans="2:2" s="18" customFormat="1" x14ac:dyDescent="0.25">
      <c r="B151" s="30"/>
    </row>
    <row r="152" spans="2:2" s="18" customFormat="1" x14ac:dyDescent="0.25">
      <c r="B152" s="30"/>
    </row>
    <row r="153" spans="2:2" s="18" customFormat="1" x14ac:dyDescent="0.25">
      <c r="B153" s="30"/>
    </row>
    <row r="154" spans="2:2" s="18" customFormat="1" x14ac:dyDescent="0.25">
      <c r="B154" s="30"/>
    </row>
    <row r="155" spans="2:2" s="18" customFormat="1" x14ac:dyDescent="0.25">
      <c r="B155" s="30"/>
    </row>
    <row r="156" spans="2:2" s="18" customFormat="1" x14ac:dyDescent="0.25">
      <c r="B156" s="30"/>
    </row>
    <row r="157" spans="2:2" s="18" customFormat="1" x14ac:dyDescent="0.25">
      <c r="B157" s="30"/>
    </row>
    <row r="158" spans="2:2" s="18" customFormat="1" x14ac:dyDescent="0.25">
      <c r="B158" s="30"/>
    </row>
    <row r="159" spans="2:2" s="18" customFormat="1" x14ac:dyDescent="0.25">
      <c r="B159" s="30"/>
    </row>
    <row r="160" spans="2:2" s="18" customFormat="1" x14ac:dyDescent="0.25">
      <c r="B160" s="30"/>
    </row>
    <row r="161" spans="2:2" s="18" customFormat="1" x14ac:dyDescent="0.25">
      <c r="B161" s="30"/>
    </row>
    <row r="162" spans="2:2" s="18" customFormat="1" x14ac:dyDescent="0.25">
      <c r="B162" s="30"/>
    </row>
    <row r="163" spans="2:2" s="18" customFormat="1" x14ac:dyDescent="0.25">
      <c r="B163" s="30"/>
    </row>
    <row r="164" spans="2:2" s="18" customFormat="1" x14ac:dyDescent="0.25">
      <c r="B164" s="30"/>
    </row>
    <row r="165" spans="2:2" s="18" customFormat="1" x14ac:dyDescent="0.25">
      <c r="B165" s="30"/>
    </row>
    <row r="166" spans="2:2" s="18" customFormat="1" x14ac:dyDescent="0.25">
      <c r="B166" s="30"/>
    </row>
    <row r="167" spans="2:2" s="18" customFormat="1" x14ac:dyDescent="0.25">
      <c r="B167" s="30"/>
    </row>
    <row r="168" spans="2:2" s="18" customFormat="1" x14ac:dyDescent="0.25">
      <c r="B168" s="30"/>
    </row>
    <row r="169" spans="2:2" s="18" customFormat="1" x14ac:dyDescent="0.25">
      <c r="B169" s="30"/>
    </row>
    <row r="170" spans="2:2" s="18" customFormat="1" x14ac:dyDescent="0.25">
      <c r="B170" s="30"/>
    </row>
    <row r="171" spans="2:2" s="18" customFormat="1" x14ac:dyDescent="0.25">
      <c r="B171" s="30"/>
    </row>
    <row r="172" spans="2:2" s="18" customFormat="1" x14ac:dyDescent="0.25">
      <c r="B172" s="30"/>
    </row>
    <row r="173" spans="2:2" s="18" customFormat="1" x14ac:dyDescent="0.25">
      <c r="B173" s="30"/>
    </row>
    <row r="174" spans="2:2" s="18" customFormat="1" x14ac:dyDescent="0.25">
      <c r="B174" s="30"/>
    </row>
    <row r="175" spans="2:2" s="18" customFormat="1" x14ac:dyDescent="0.25">
      <c r="B175" s="30"/>
    </row>
    <row r="176" spans="2:2" s="18" customFormat="1" x14ac:dyDescent="0.25">
      <c r="B176" s="30"/>
    </row>
    <row r="177" spans="2:2" s="18" customFormat="1" x14ac:dyDescent="0.25">
      <c r="B177" s="30"/>
    </row>
    <row r="178" spans="2:2" s="18" customFormat="1" x14ac:dyDescent="0.25">
      <c r="B178" s="30"/>
    </row>
    <row r="179" spans="2:2" s="18" customFormat="1" x14ac:dyDescent="0.25">
      <c r="B179" s="30"/>
    </row>
    <row r="180" spans="2:2" s="18" customFormat="1" x14ac:dyDescent="0.25">
      <c r="B180" s="30"/>
    </row>
    <row r="181" spans="2:2" s="18" customFormat="1" x14ac:dyDescent="0.25">
      <c r="B181" s="30"/>
    </row>
    <row r="182" spans="2:2" s="18" customFormat="1" x14ac:dyDescent="0.25">
      <c r="B182" s="30"/>
    </row>
    <row r="183" spans="2:2" s="18" customFormat="1" x14ac:dyDescent="0.25">
      <c r="B183" s="30"/>
    </row>
    <row r="184" spans="2:2" s="18" customFormat="1" x14ac:dyDescent="0.25">
      <c r="B184" s="30"/>
    </row>
  </sheetData>
  <pageMargins left="0.7" right="0.7" top="0.75" bottom="0.75" header="0.3" footer="0.3"/>
  <pageSetup scale="9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D45C3-2D10-4481-878F-1A604B277427}">
  <sheetPr>
    <pageSetUpPr fitToPage="1"/>
  </sheetPr>
  <dimension ref="A1:K198"/>
  <sheetViews>
    <sheetView workbookViewId="0">
      <selection activeCell="B28" sqref="B28"/>
    </sheetView>
  </sheetViews>
  <sheetFormatPr defaultRowHeight="15" x14ac:dyDescent="0.25"/>
  <cols>
    <col min="1" max="1" width="5.28515625" customWidth="1"/>
    <col min="2" max="2" width="38.28515625" customWidth="1"/>
    <col min="3" max="3" width="10" bestFit="1" customWidth="1"/>
    <col min="5" max="5" width="9.7109375" customWidth="1"/>
    <col min="6" max="6" width="18.5703125" customWidth="1"/>
  </cols>
  <sheetData>
    <row r="1" spans="1:11" ht="23.25" x14ac:dyDescent="0.35">
      <c r="A1" s="43" t="s">
        <v>50</v>
      </c>
      <c r="B1" s="32" t="s">
        <v>51</v>
      </c>
      <c r="C1" s="33"/>
      <c r="D1" s="33"/>
      <c r="E1" s="33"/>
      <c r="F1" s="33"/>
    </row>
    <row r="2" spans="1:11" ht="18.75" x14ac:dyDescent="0.3">
      <c r="A2" s="3" t="s">
        <v>13</v>
      </c>
    </row>
    <row r="3" spans="1:11" x14ac:dyDescent="0.25">
      <c r="A3" s="7" t="s">
        <v>124</v>
      </c>
    </row>
    <row r="5" spans="1:11" x14ac:dyDescent="0.25">
      <c r="A5" s="2" t="s">
        <v>9</v>
      </c>
    </row>
    <row r="6" spans="1:11" x14ac:dyDescent="0.25">
      <c r="A6" s="41" t="s">
        <v>10</v>
      </c>
      <c r="B6" s="7" t="s">
        <v>23</v>
      </c>
    </row>
    <row r="7" spans="1:11" x14ac:dyDescent="0.25">
      <c r="A7" s="42" t="s">
        <v>12</v>
      </c>
      <c r="B7" s="7" t="s">
        <v>5</v>
      </c>
      <c r="C7" s="8">
        <v>27457</v>
      </c>
      <c r="D7" t="s">
        <v>4</v>
      </c>
      <c r="E7" s="34">
        <f>C7/5280</f>
        <v>5.2001893939393939</v>
      </c>
      <c r="F7" t="s">
        <v>28</v>
      </c>
    </row>
    <row r="9" spans="1:11" s="3" customFormat="1" ht="18.75" x14ac:dyDescent="0.3"/>
    <row r="10" spans="1:11" x14ac:dyDescent="0.25">
      <c r="A10" s="10"/>
      <c r="B10" s="10" t="s">
        <v>8</v>
      </c>
      <c r="C10" s="10" t="s">
        <v>0</v>
      </c>
      <c r="D10" s="10" t="s">
        <v>1</v>
      </c>
      <c r="E10" s="10" t="s">
        <v>2</v>
      </c>
      <c r="F10" s="10" t="s">
        <v>3</v>
      </c>
    </row>
    <row r="11" spans="1:11" x14ac:dyDescent="0.25">
      <c r="A11" s="38">
        <v>1</v>
      </c>
      <c r="B11" s="7" t="s">
        <v>114</v>
      </c>
      <c r="C11" s="4">
        <v>21291</v>
      </c>
      <c r="D11" s="7" t="s">
        <v>4</v>
      </c>
      <c r="E11" s="5">
        <v>20</v>
      </c>
      <c r="F11" s="5">
        <f>C11*E11</f>
        <v>425820</v>
      </c>
      <c r="K11" s="16"/>
    </row>
    <row r="12" spans="1:11" x14ac:dyDescent="0.25">
      <c r="A12" s="38">
        <v>2</v>
      </c>
      <c r="B12" t="s">
        <v>111</v>
      </c>
      <c r="C12" s="4">
        <v>3</v>
      </c>
      <c r="D12" t="s">
        <v>6</v>
      </c>
      <c r="E12" s="5">
        <v>5000</v>
      </c>
      <c r="F12" s="5">
        <f>C12*E12</f>
        <v>15000</v>
      </c>
      <c r="K12" s="16"/>
    </row>
    <row r="13" spans="1:11" x14ac:dyDescent="0.25">
      <c r="A13" s="38">
        <v>3</v>
      </c>
      <c r="B13" t="s">
        <v>107</v>
      </c>
      <c r="C13" s="4">
        <v>60</v>
      </c>
      <c r="D13" t="s">
        <v>4</v>
      </c>
      <c r="E13" s="5">
        <v>4000</v>
      </c>
      <c r="F13" s="5">
        <f>C13*E13</f>
        <v>240000</v>
      </c>
    </row>
    <row r="14" spans="1:11" x14ac:dyDescent="0.25">
      <c r="A14" s="38">
        <v>4</v>
      </c>
      <c r="B14" t="s">
        <v>19</v>
      </c>
      <c r="C14" s="4">
        <v>21291</v>
      </c>
      <c r="D14" t="s">
        <v>4</v>
      </c>
      <c r="E14" s="5">
        <v>20</v>
      </c>
      <c r="F14" s="31">
        <f>C14*E14</f>
        <v>425820</v>
      </c>
    </row>
    <row r="15" spans="1:11" x14ac:dyDescent="0.25">
      <c r="A15" s="38"/>
      <c r="B15" s="2" t="s">
        <v>16</v>
      </c>
      <c r="E15" s="1"/>
      <c r="F15" s="13">
        <f>SUM(F11:F14)</f>
        <v>1106640</v>
      </c>
    </row>
    <row r="16" spans="1:11" x14ac:dyDescent="0.25">
      <c r="A16" s="38"/>
      <c r="B16" t="s">
        <v>7</v>
      </c>
      <c r="E16" s="9">
        <v>0.2</v>
      </c>
      <c r="F16" s="6">
        <f>F15*E16</f>
        <v>221328</v>
      </c>
    </row>
    <row r="17" spans="1:9" x14ac:dyDescent="0.25">
      <c r="A17" s="38"/>
      <c r="B17" s="2" t="s">
        <v>31</v>
      </c>
      <c r="E17" s="1"/>
      <c r="F17" s="12">
        <f>F15+F16</f>
        <v>1327968</v>
      </c>
    </row>
    <row r="18" spans="1:9" x14ac:dyDescent="0.25">
      <c r="A18" s="38"/>
      <c r="E18" s="1"/>
    </row>
    <row r="19" spans="1:9" x14ac:dyDescent="0.25">
      <c r="B19" t="s">
        <v>14</v>
      </c>
      <c r="E19" s="9">
        <v>0.1</v>
      </c>
      <c r="F19" s="6">
        <f>F17*E19</f>
        <v>132796.80000000002</v>
      </c>
    </row>
    <row r="20" spans="1:9" x14ac:dyDescent="0.25">
      <c r="B20" t="s">
        <v>17</v>
      </c>
      <c r="E20" s="9">
        <v>0.04</v>
      </c>
      <c r="F20" s="6">
        <f>F17*E20</f>
        <v>53118.720000000001</v>
      </c>
    </row>
    <row r="21" spans="1:9" x14ac:dyDescent="0.25">
      <c r="B21" t="s">
        <v>15</v>
      </c>
      <c r="E21" s="9">
        <v>0.06</v>
      </c>
      <c r="F21" s="11">
        <f>F17*E21</f>
        <v>79678.080000000002</v>
      </c>
    </row>
    <row r="22" spans="1:9" x14ac:dyDescent="0.25">
      <c r="B22" s="2" t="s">
        <v>18</v>
      </c>
      <c r="E22" s="1"/>
      <c r="F22" s="13">
        <f>SUM(F19:F21)</f>
        <v>265593.60000000003</v>
      </c>
    </row>
    <row r="23" spans="1:9" ht="15.75" thickBot="1" x14ac:dyDescent="0.3">
      <c r="E23" s="1"/>
    </row>
    <row r="24" spans="1:9" s="3" customFormat="1" ht="19.5" thickBot="1" x14ac:dyDescent="0.35">
      <c r="B24" s="3" t="s">
        <v>21</v>
      </c>
      <c r="E24" s="21"/>
      <c r="F24" s="22">
        <f>F17+F22</f>
        <v>1593561.6</v>
      </c>
    </row>
    <row r="25" spans="1:9" x14ac:dyDescent="0.25">
      <c r="E25" s="1"/>
      <c r="F25" s="14"/>
      <c r="I25" s="16"/>
    </row>
    <row r="26" spans="1:9" x14ac:dyDescent="0.25">
      <c r="E26" s="1"/>
      <c r="F26" s="14"/>
      <c r="I26" s="16"/>
    </row>
    <row r="27" spans="1:9" s="18" customFormat="1" ht="18.75" x14ac:dyDescent="0.3">
      <c r="B27" s="3" t="s">
        <v>38</v>
      </c>
      <c r="C27" s="19"/>
      <c r="E27" s="15"/>
      <c r="F27" s="15"/>
    </row>
    <row r="28" spans="1:9" s="18" customFormat="1" x14ac:dyDescent="0.25">
      <c r="B28" s="7" t="s">
        <v>119</v>
      </c>
      <c r="C28" s="19"/>
      <c r="E28" s="15"/>
      <c r="F28" s="15"/>
    </row>
    <row r="29" spans="1:9" x14ac:dyDescent="0.25">
      <c r="B29" t="s">
        <v>106</v>
      </c>
      <c r="C29" s="4">
        <v>11124</v>
      </c>
      <c r="D29" t="s">
        <v>4</v>
      </c>
      <c r="E29" s="5">
        <v>1000</v>
      </c>
      <c r="F29" s="5">
        <f>C29*E29</f>
        <v>11124000</v>
      </c>
    </row>
    <row r="30" spans="1:9" x14ac:dyDescent="0.25">
      <c r="B30" t="s">
        <v>118</v>
      </c>
      <c r="C30" s="4">
        <f>C29</f>
        <v>11124</v>
      </c>
      <c r="D30" t="s">
        <v>4</v>
      </c>
      <c r="E30" s="5">
        <v>-20</v>
      </c>
      <c r="F30" s="31">
        <f>C30*E30</f>
        <v>-222480</v>
      </c>
    </row>
    <row r="31" spans="1:9" x14ac:dyDescent="0.25">
      <c r="B31" s="2" t="s">
        <v>60</v>
      </c>
      <c r="E31" s="1"/>
      <c r="F31" s="13">
        <f>F29+F30</f>
        <v>10901520</v>
      </c>
    </row>
    <row r="32" spans="1:9" x14ac:dyDescent="0.25">
      <c r="B32" t="s">
        <v>7</v>
      </c>
      <c r="E32" s="9">
        <v>0.2</v>
      </c>
      <c r="F32" s="6">
        <f>F31*E32</f>
        <v>2180304</v>
      </c>
    </row>
    <row r="33" spans="2:6" x14ac:dyDescent="0.25">
      <c r="B33" s="2" t="s">
        <v>59</v>
      </c>
      <c r="E33" s="1"/>
      <c r="F33" s="14">
        <f>F31+F32</f>
        <v>13081824</v>
      </c>
    </row>
    <row r="34" spans="2:6" s="18" customFormat="1" x14ac:dyDescent="0.25">
      <c r="E34" s="20"/>
    </row>
    <row r="35" spans="2:6" s="18" customFormat="1" x14ac:dyDescent="0.25">
      <c r="B35" t="s">
        <v>14</v>
      </c>
      <c r="C35"/>
      <c r="D35"/>
      <c r="E35" s="9">
        <v>0.1</v>
      </c>
      <c r="F35" s="6">
        <f>F33*E35</f>
        <v>1308182.4000000001</v>
      </c>
    </row>
    <row r="36" spans="2:6" s="18" customFormat="1" x14ac:dyDescent="0.25">
      <c r="B36" t="s">
        <v>17</v>
      </c>
      <c r="C36"/>
      <c r="D36"/>
      <c r="E36" s="9">
        <v>0.04</v>
      </c>
      <c r="F36" s="6">
        <f>F33*E36</f>
        <v>523272.96000000002</v>
      </c>
    </row>
    <row r="37" spans="2:6" s="18" customFormat="1" x14ac:dyDescent="0.25">
      <c r="B37" t="s">
        <v>15</v>
      </c>
      <c r="C37"/>
      <c r="D37"/>
      <c r="E37" s="9">
        <v>0.06</v>
      </c>
      <c r="F37" s="11">
        <f>F33*E37</f>
        <v>784909.44</v>
      </c>
    </row>
    <row r="38" spans="2:6" s="18" customFormat="1" x14ac:dyDescent="0.25">
      <c r="B38" s="2" t="s">
        <v>58</v>
      </c>
      <c r="C38"/>
      <c r="D38"/>
      <c r="E38" s="1"/>
      <c r="F38" s="13">
        <f>SUM(F35:F37)</f>
        <v>2616364.7999999998</v>
      </c>
    </row>
    <row r="39" spans="2:6" s="18" customFormat="1" ht="15.75" thickBot="1" x14ac:dyDescent="0.3">
      <c r="B39"/>
      <c r="C39"/>
      <c r="D39"/>
      <c r="E39" s="1"/>
      <c r="F39"/>
    </row>
    <row r="40" spans="2:6" s="17" customFormat="1" ht="19.5" thickBot="1" x14ac:dyDescent="0.35">
      <c r="B40" s="3" t="s">
        <v>41</v>
      </c>
      <c r="C40" s="3"/>
      <c r="D40" s="3"/>
      <c r="E40" s="21"/>
      <c r="F40" s="22">
        <f>F33+F38</f>
        <v>15698188.800000001</v>
      </c>
    </row>
    <row r="41" spans="2:6" s="18" customFormat="1" x14ac:dyDescent="0.25">
      <c r="E41" s="20"/>
      <c r="F41" s="14"/>
    </row>
    <row r="42" spans="2:6" s="18" customFormat="1" x14ac:dyDescent="0.25">
      <c r="E42" s="20"/>
      <c r="F42" s="14"/>
    </row>
    <row r="43" spans="2:6" s="18" customFormat="1" x14ac:dyDescent="0.25"/>
    <row r="44" spans="2:6" s="18" customFormat="1" x14ac:dyDescent="0.25"/>
    <row r="45" spans="2:6" s="18" customFormat="1" x14ac:dyDescent="0.25"/>
    <row r="46" spans="2:6" s="18" customFormat="1" x14ac:dyDescent="0.25"/>
    <row r="47" spans="2:6" s="18" customFormat="1" x14ac:dyDescent="0.25"/>
    <row r="48" spans="2:6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</sheetData>
  <pageMargins left="0.7" right="0.7" top="0.75" bottom="0.75" header="0.3" footer="0.3"/>
  <pageSetup scale="99" orientation="portrait" r:id="rId1"/>
  <rowBreaks count="1" manualBreakCount="1">
    <brk id="39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89297-A65D-41FC-82EC-B1F600461043}">
  <sheetPr>
    <pageSetUpPr fitToPage="1"/>
  </sheetPr>
  <dimension ref="A1:K184"/>
  <sheetViews>
    <sheetView workbookViewId="0">
      <selection activeCell="A11" sqref="A11:F11"/>
    </sheetView>
  </sheetViews>
  <sheetFormatPr defaultRowHeight="15" x14ac:dyDescent="0.25"/>
  <cols>
    <col min="1" max="1" width="5.28515625" customWidth="1"/>
    <col min="2" max="2" width="38.28515625" style="25" customWidth="1"/>
    <col min="3" max="3" width="10" bestFit="1" customWidth="1"/>
    <col min="5" max="5" width="9.7109375" customWidth="1"/>
    <col min="6" max="6" width="21.85546875" customWidth="1"/>
  </cols>
  <sheetData>
    <row r="1" spans="1:11" ht="23.25" x14ac:dyDescent="0.35">
      <c r="A1" s="43" t="s">
        <v>52</v>
      </c>
      <c r="B1" s="32" t="s">
        <v>97</v>
      </c>
      <c r="C1" s="33"/>
      <c r="D1" s="33"/>
      <c r="E1" s="33"/>
      <c r="F1" s="33"/>
    </row>
    <row r="2" spans="1:11" ht="18.75" x14ac:dyDescent="0.3">
      <c r="A2" s="3" t="s">
        <v>13</v>
      </c>
    </row>
    <row r="3" spans="1:11" x14ac:dyDescent="0.25">
      <c r="A3" s="7" t="s">
        <v>125</v>
      </c>
    </row>
    <row r="5" spans="1:11" x14ac:dyDescent="0.25">
      <c r="A5" s="2" t="s">
        <v>9</v>
      </c>
    </row>
    <row r="6" spans="1:11" ht="12.75" customHeight="1" x14ac:dyDescent="0.25">
      <c r="A6" s="41" t="s">
        <v>10</v>
      </c>
      <c r="B6" s="26" t="s">
        <v>32</v>
      </c>
    </row>
    <row r="7" spans="1:11" x14ac:dyDescent="0.25">
      <c r="A7" s="42" t="s">
        <v>11</v>
      </c>
      <c r="B7" s="26" t="s">
        <v>5</v>
      </c>
      <c r="C7" s="8">
        <v>45754.417925729598</v>
      </c>
      <c r="D7" t="s">
        <v>4</v>
      </c>
      <c r="E7" s="34">
        <f>C7/5280</f>
        <v>8.6656094556306051</v>
      </c>
      <c r="F7" t="s">
        <v>28</v>
      </c>
    </row>
    <row r="9" spans="1:11" s="3" customFormat="1" ht="18.75" x14ac:dyDescent="0.3">
      <c r="B9" s="27"/>
    </row>
    <row r="10" spans="1:11" x14ac:dyDescent="0.25">
      <c r="A10" s="10"/>
      <c r="B10" s="28" t="s">
        <v>8</v>
      </c>
      <c r="C10" s="10" t="s">
        <v>0</v>
      </c>
      <c r="D10" s="10" t="s">
        <v>1</v>
      </c>
      <c r="E10" s="10" t="s">
        <v>2</v>
      </c>
      <c r="F10" s="10" t="s">
        <v>3</v>
      </c>
    </row>
    <row r="11" spans="1:11" x14ac:dyDescent="0.25">
      <c r="A11" s="38">
        <v>1</v>
      </c>
      <c r="B11" s="25" t="s">
        <v>113</v>
      </c>
      <c r="C11" s="4">
        <v>45754</v>
      </c>
      <c r="D11" t="s">
        <v>4</v>
      </c>
      <c r="E11" s="5">
        <v>20</v>
      </c>
      <c r="F11" s="5">
        <f>C11*E11</f>
        <v>915080</v>
      </c>
    </row>
    <row r="12" spans="1:11" x14ac:dyDescent="0.25">
      <c r="A12" s="36">
        <v>2</v>
      </c>
      <c r="B12" s="25" t="s">
        <v>110</v>
      </c>
      <c r="C12" s="4">
        <v>45754.417925729598</v>
      </c>
      <c r="D12" t="s">
        <v>4</v>
      </c>
      <c r="E12" s="5">
        <v>75</v>
      </c>
      <c r="F12" s="5">
        <f>C12*E12</f>
        <v>3431581.3444297197</v>
      </c>
      <c r="K12" s="16"/>
    </row>
    <row r="13" spans="1:11" x14ac:dyDescent="0.25">
      <c r="A13" s="36">
        <v>3</v>
      </c>
      <c r="B13" t="s">
        <v>111</v>
      </c>
      <c r="C13" s="4">
        <v>5</v>
      </c>
      <c r="D13" t="s">
        <v>6</v>
      </c>
      <c r="E13" s="5">
        <v>5000</v>
      </c>
      <c r="F13" s="5">
        <f>C13*E13</f>
        <v>25000</v>
      </c>
      <c r="K13" s="16"/>
    </row>
    <row r="14" spans="1:11" x14ac:dyDescent="0.25">
      <c r="A14" s="36">
        <v>4</v>
      </c>
      <c r="B14" s="25" t="s">
        <v>19</v>
      </c>
      <c r="C14" s="4">
        <f>C7</f>
        <v>45754.417925729598</v>
      </c>
      <c r="D14" t="s">
        <v>4</v>
      </c>
      <c r="E14" s="5">
        <v>20</v>
      </c>
      <c r="F14" s="31">
        <f>C14*E14</f>
        <v>915088.35851459194</v>
      </c>
    </row>
    <row r="15" spans="1:11" x14ac:dyDescent="0.25">
      <c r="A15" s="36"/>
      <c r="B15" s="29" t="s">
        <v>16</v>
      </c>
      <c r="E15" s="1"/>
      <c r="F15" s="13">
        <f>SUM(F12:F14)</f>
        <v>4371669.7029443113</v>
      </c>
    </row>
    <row r="16" spans="1:11" x14ac:dyDescent="0.25">
      <c r="A16" s="36"/>
      <c r="B16" s="25" t="s">
        <v>7</v>
      </c>
      <c r="E16" s="9">
        <v>0.2</v>
      </c>
      <c r="F16" s="6">
        <f>F15*E16</f>
        <v>874333.94058886229</v>
      </c>
    </row>
    <row r="17" spans="1:6" x14ac:dyDescent="0.25">
      <c r="A17" s="36"/>
      <c r="B17" s="29" t="s">
        <v>31</v>
      </c>
      <c r="E17" s="1"/>
      <c r="F17" s="12">
        <f>F15+F16</f>
        <v>5246003.6435331739</v>
      </c>
    </row>
    <row r="18" spans="1:6" x14ac:dyDescent="0.25">
      <c r="A18" s="36"/>
      <c r="E18" s="1"/>
    </row>
    <row r="19" spans="1:6" x14ac:dyDescent="0.25">
      <c r="A19" s="36"/>
      <c r="B19" s="25" t="s">
        <v>14</v>
      </c>
      <c r="E19" s="9">
        <v>0.1</v>
      </c>
      <c r="F19" s="6">
        <f>F17*E19</f>
        <v>524600.36435331742</v>
      </c>
    </row>
    <row r="20" spans="1:6" x14ac:dyDescent="0.25">
      <c r="A20" s="36"/>
      <c r="B20" s="25" t="s">
        <v>17</v>
      </c>
      <c r="E20" s="9">
        <v>0.04</v>
      </c>
      <c r="F20" s="6">
        <f>F17*E20</f>
        <v>209840.14574132697</v>
      </c>
    </row>
    <row r="21" spans="1:6" x14ac:dyDescent="0.25">
      <c r="A21" s="36"/>
      <c r="B21" s="25" t="s">
        <v>15</v>
      </c>
      <c r="E21" s="9">
        <v>0.06</v>
      </c>
      <c r="F21" s="11">
        <f>F17*E21</f>
        <v>314760.21861199045</v>
      </c>
    </row>
    <row r="22" spans="1:6" x14ac:dyDescent="0.25">
      <c r="A22" s="36"/>
      <c r="B22" s="29" t="s">
        <v>18</v>
      </c>
      <c r="E22" s="1"/>
      <c r="F22" s="13">
        <f>SUM(F19:F21)</f>
        <v>1049200.7287066348</v>
      </c>
    </row>
    <row r="23" spans="1:6" ht="15.75" thickBot="1" x14ac:dyDescent="0.3">
      <c r="A23" s="36"/>
      <c r="E23" s="1"/>
    </row>
    <row r="24" spans="1:6" s="3" customFormat="1" ht="19.5" thickBot="1" x14ac:dyDescent="0.35">
      <c r="A24" s="37"/>
      <c r="B24" s="27" t="s">
        <v>30</v>
      </c>
      <c r="E24" s="21"/>
      <c r="F24" s="22">
        <f>F17+F22</f>
        <v>6295204.3722398086</v>
      </c>
    </row>
    <row r="25" spans="1:6" x14ac:dyDescent="0.25">
      <c r="A25" s="36"/>
      <c r="E25" s="1"/>
      <c r="F25" s="14"/>
    </row>
    <row r="26" spans="1:6" s="18" customFormat="1" x14ac:dyDescent="0.25">
      <c r="B26" s="30"/>
      <c r="C26" s="19"/>
      <c r="E26" s="15"/>
      <c r="F26" s="15"/>
    </row>
    <row r="27" spans="1:6" s="18" customFormat="1" x14ac:dyDescent="0.25">
      <c r="B27" s="30"/>
      <c r="E27" s="20"/>
      <c r="F27" s="14"/>
    </row>
    <row r="28" spans="1:6" s="18" customFormat="1" x14ac:dyDescent="0.25">
      <c r="B28" s="30"/>
      <c r="E28" s="20"/>
      <c r="F28" s="14"/>
    </row>
    <row r="29" spans="1:6" s="18" customFormat="1" x14ac:dyDescent="0.25">
      <c r="B29" s="30"/>
    </row>
    <row r="30" spans="1:6" s="18" customFormat="1" x14ac:dyDescent="0.25">
      <c r="B30" s="30"/>
    </row>
    <row r="31" spans="1:6" s="18" customFormat="1" x14ac:dyDescent="0.25">
      <c r="B31" s="30"/>
    </row>
    <row r="32" spans="1:6" s="18" customFormat="1" x14ac:dyDescent="0.25">
      <c r="B32" s="30"/>
    </row>
    <row r="33" spans="2:2" s="18" customFormat="1" x14ac:dyDescent="0.25">
      <c r="B33" s="30"/>
    </row>
    <row r="34" spans="2:2" s="18" customFormat="1" x14ac:dyDescent="0.25">
      <c r="B34" s="30"/>
    </row>
    <row r="35" spans="2:2" s="18" customFormat="1" x14ac:dyDescent="0.25">
      <c r="B35" s="30"/>
    </row>
    <row r="36" spans="2:2" s="18" customFormat="1" x14ac:dyDescent="0.25">
      <c r="B36" s="30"/>
    </row>
    <row r="37" spans="2:2" s="18" customFormat="1" x14ac:dyDescent="0.25">
      <c r="B37" s="30"/>
    </row>
    <row r="38" spans="2:2" s="18" customFormat="1" x14ac:dyDescent="0.25">
      <c r="B38" s="30"/>
    </row>
    <row r="39" spans="2:2" s="18" customFormat="1" x14ac:dyDescent="0.25">
      <c r="B39" s="30"/>
    </row>
    <row r="40" spans="2:2" s="18" customFormat="1" x14ac:dyDescent="0.25">
      <c r="B40" s="30"/>
    </row>
    <row r="41" spans="2:2" s="18" customFormat="1" x14ac:dyDescent="0.25">
      <c r="B41" s="30"/>
    </row>
    <row r="42" spans="2:2" s="18" customFormat="1" x14ac:dyDescent="0.25">
      <c r="B42" s="30"/>
    </row>
    <row r="43" spans="2:2" s="18" customFormat="1" x14ac:dyDescent="0.25">
      <c r="B43" s="30"/>
    </row>
    <row r="44" spans="2:2" s="18" customFormat="1" x14ac:dyDescent="0.25">
      <c r="B44" s="30"/>
    </row>
    <row r="45" spans="2:2" s="18" customFormat="1" x14ac:dyDescent="0.25">
      <c r="B45" s="30"/>
    </row>
    <row r="46" spans="2:2" s="18" customFormat="1" x14ac:dyDescent="0.25">
      <c r="B46" s="30"/>
    </row>
    <row r="47" spans="2:2" s="18" customFormat="1" x14ac:dyDescent="0.25">
      <c r="B47" s="30"/>
    </row>
    <row r="48" spans="2:2" s="18" customFormat="1" x14ac:dyDescent="0.25">
      <c r="B48" s="30"/>
    </row>
    <row r="49" spans="2:2" s="18" customFormat="1" x14ac:dyDescent="0.25">
      <c r="B49" s="30"/>
    </row>
    <row r="50" spans="2:2" s="18" customFormat="1" x14ac:dyDescent="0.25">
      <c r="B50" s="30"/>
    </row>
    <row r="51" spans="2:2" s="18" customFormat="1" x14ac:dyDescent="0.25">
      <c r="B51" s="30"/>
    </row>
    <row r="52" spans="2:2" s="18" customFormat="1" x14ac:dyDescent="0.25">
      <c r="B52" s="30"/>
    </row>
    <row r="53" spans="2:2" s="18" customFormat="1" x14ac:dyDescent="0.25">
      <c r="B53" s="30"/>
    </row>
    <row r="54" spans="2:2" s="18" customFormat="1" x14ac:dyDescent="0.25">
      <c r="B54" s="30"/>
    </row>
    <row r="55" spans="2:2" s="18" customFormat="1" x14ac:dyDescent="0.25">
      <c r="B55" s="30"/>
    </row>
    <row r="56" spans="2:2" s="18" customFormat="1" x14ac:dyDescent="0.25">
      <c r="B56" s="30"/>
    </row>
    <row r="57" spans="2:2" s="18" customFormat="1" x14ac:dyDescent="0.25">
      <c r="B57" s="30"/>
    </row>
    <row r="58" spans="2:2" s="18" customFormat="1" x14ac:dyDescent="0.25">
      <c r="B58" s="30"/>
    </row>
    <row r="59" spans="2:2" s="18" customFormat="1" x14ac:dyDescent="0.25">
      <c r="B59" s="30"/>
    </row>
    <row r="60" spans="2:2" s="18" customFormat="1" x14ac:dyDescent="0.25">
      <c r="B60" s="30"/>
    </row>
    <row r="61" spans="2:2" s="18" customFormat="1" x14ac:dyDescent="0.25">
      <c r="B61" s="30"/>
    </row>
    <row r="62" spans="2:2" s="18" customFormat="1" x14ac:dyDescent="0.25">
      <c r="B62" s="30"/>
    </row>
    <row r="63" spans="2:2" s="18" customFormat="1" x14ac:dyDescent="0.25">
      <c r="B63" s="30"/>
    </row>
    <row r="64" spans="2:2" s="18" customFormat="1" x14ac:dyDescent="0.25">
      <c r="B64" s="30"/>
    </row>
    <row r="65" spans="2:2" s="18" customFormat="1" x14ac:dyDescent="0.25">
      <c r="B65" s="30"/>
    </row>
    <row r="66" spans="2:2" s="18" customFormat="1" x14ac:dyDescent="0.25">
      <c r="B66" s="30"/>
    </row>
    <row r="67" spans="2:2" s="18" customFormat="1" x14ac:dyDescent="0.25">
      <c r="B67" s="30"/>
    </row>
    <row r="68" spans="2:2" s="18" customFormat="1" x14ac:dyDescent="0.25">
      <c r="B68" s="30"/>
    </row>
    <row r="69" spans="2:2" s="18" customFormat="1" x14ac:dyDescent="0.25">
      <c r="B69" s="30"/>
    </row>
    <row r="70" spans="2:2" s="18" customFormat="1" x14ac:dyDescent="0.25">
      <c r="B70" s="30"/>
    </row>
    <row r="71" spans="2:2" s="18" customFormat="1" x14ac:dyDescent="0.25">
      <c r="B71" s="30"/>
    </row>
    <row r="72" spans="2:2" s="18" customFormat="1" x14ac:dyDescent="0.25">
      <c r="B72" s="30"/>
    </row>
    <row r="73" spans="2:2" s="18" customFormat="1" x14ac:dyDescent="0.25">
      <c r="B73" s="30"/>
    </row>
    <row r="74" spans="2:2" s="18" customFormat="1" x14ac:dyDescent="0.25">
      <c r="B74" s="30"/>
    </row>
    <row r="75" spans="2:2" s="18" customFormat="1" x14ac:dyDescent="0.25">
      <c r="B75" s="30"/>
    </row>
    <row r="76" spans="2:2" s="18" customFormat="1" x14ac:dyDescent="0.25">
      <c r="B76" s="30"/>
    </row>
    <row r="77" spans="2:2" s="18" customFormat="1" x14ac:dyDescent="0.25">
      <c r="B77" s="30"/>
    </row>
    <row r="78" spans="2:2" s="18" customFormat="1" x14ac:dyDescent="0.25">
      <c r="B78" s="30"/>
    </row>
    <row r="79" spans="2:2" s="18" customFormat="1" x14ac:dyDescent="0.25">
      <c r="B79" s="30"/>
    </row>
    <row r="80" spans="2:2" s="18" customFormat="1" x14ac:dyDescent="0.25">
      <c r="B80" s="30"/>
    </row>
    <row r="81" spans="2:2" s="18" customFormat="1" x14ac:dyDescent="0.25">
      <c r="B81" s="30"/>
    </row>
    <row r="82" spans="2:2" s="18" customFormat="1" x14ac:dyDescent="0.25">
      <c r="B82" s="30"/>
    </row>
    <row r="83" spans="2:2" s="18" customFormat="1" x14ac:dyDescent="0.25">
      <c r="B83" s="30"/>
    </row>
    <row r="84" spans="2:2" s="18" customFormat="1" x14ac:dyDescent="0.25">
      <c r="B84" s="30"/>
    </row>
    <row r="85" spans="2:2" s="18" customFormat="1" x14ac:dyDescent="0.25">
      <c r="B85" s="30"/>
    </row>
    <row r="86" spans="2:2" s="18" customFormat="1" x14ac:dyDescent="0.25">
      <c r="B86" s="30"/>
    </row>
    <row r="87" spans="2:2" s="18" customFormat="1" x14ac:dyDescent="0.25">
      <c r="B87" s="30"/>
    </row>
    <row r="88" spans="2:2" s="18" customFormat="1" x14ac:dyDescent="0.25">
      <c r="B88" s="30"/>
    </row>
    <row r="89" spans="2:2" s="18" customFormat="1" x14ac:dyDescent="0.25">
      <c r="B89" s="30"/>
    </row>
    <row r="90" spans="2:2" s="18" customFormat="1" x14ac:dyDescent="0.25">
      <c r="B90" s="30"/>
    </row>
    <row r="91" spans="2:2" s="18" customFormat="1" x14ac:dyDescent="0.25">
      <c r="B91" s="30"/>
    </row>
    <row r="92" spans="2:2" s="18" customFormat="1" x14ac:dyDescent="0.25">
      <c r="B92" s="30"/>
    </row>
    <row r="93" spans="2:2" s="18" customFormat="1" x14ac:dyDescent="0.25">
      <c r="B93" s="30"/>
    </row>
    <row r="94" spans="2:2" s="18" customFormat="1" x14ac:dyDescent="0.25">
      <c r="B94" s="30"/>
    </row>
    <row r="95" spans="2:2" s="18" customFormat="1" x14ac:dyDescent="0.25">
      <c r="B95" s="30"/>
    </row>
    <row r="96" spans="2:2" s="18" customFormat="1" x14ac:dyDescent="0.25">
      <c r="B96" s="30"/>
    </row>
    <row r="97" spans="2:2" s="18" customFormat="1" x14ac:dyDescent="0.25">
      <c r="B97" s="30"/>
    </row>
    <row r="98" spans="2:2" s="18" customFormat="1" x14ac:dyDescent="0.25">
      <c r="B98" s="30"/>
    </row>
    <row r="99" spans="2:2" s="18" customFormat="1" x14ac:dyDescent="0.25">
      <c r="B99" s="30"/>
    </row>
    <row r="100" spans="2:2" s="18" customFormat="1" x14ac:dyDescent="0.25">
      <c r="B100" s="30"/>
    </row>
    <row r="101" spans="2:2" s="18" customFormat="1" x14ac:dyDescent="0.25">
      <c r="B101" s="30"/>
    </row>
    <row r="102" spans="2:2" s="18" customFormat="1" x14ac:dyDescent="0.25">
      <c r="B102" s="30"/>
    </row>
    <row r="103" spans="2:2" s="18" customFormat="1" x14ac:dyDescent="0.25">
      <c r="B103" s="30"/>
    </row>
    <row r="104" spans="2:2" s="18" customFormat="1" x14ac:dyDescent="0.25">
      <c r="B104" s="30"/>
    </row>
    <row r="105" spans="2:2" s="18" customFormat="1" x14ac:dyDescent="0.25">
      <c r="B105" s="30"/>
    </row>
    <row r="106" spans="2:2" s="18" customFormat="1" x14ac:dyDescent="0.25">
      <c r="B106" s="30"/>
    </row>
    <row r="107" spans="2:2" s="18" customFormat="1" x14ac:dyDescent="0.25">
      <c r="B107" s="30"/>
    </row>
    <row r="108" spans="2:2" s="18" customFormat="1" x14ac:dyDescent="0.25">
      <c r="B108" s="30"/>
    </row>
    <row r="109" spans="2:2" s="18" customFormat="1" x14ac:dyDescent="0.25">
      <c r="B109" s="30"/>
    </row>
    <row r="110" spans="2:2" s="18" customFormat="1" x14ac:dyDescent="0.25">
      <c r="B110" s="30"/>
    </row>
    <row r="111" spans="2:2" s="18" customFormat="1" x14ac:dyDescent="0.25">
      <c r="B111" s="30"/>
    </row>
    <row r="112" spans="2:2" s="18" customFormat="1" x14ac:dyDescent="0.25">
      <c r="B112" s="30"/>
    </row>
    <row r="113" spans="2:2" s="18" customFormat="1" x14ac:dyDescent="0.25">
      <c r="B113" s="30"/>
    </row>
    <row r="114" spans="2:2" s="18" customFormat="1" x14ac:dyDescent="0.25">
      <c r="B114" s="30"/>
    </row>
    <row r="115" spans="2:2" s="18" customFormat="1" x14ac:dyDescent="0.25">
      <c r="B115" s="30"/>
    </row>
    <row r="116" spans="2:2" s="18" customFormat="1" x14ac:dyDescent="0.25">
      <c r="B116" s="30"/>
    </row>
    <row r="117" spans="2:2" s="18" customFormat="1" x14ac:dyDescent="0.25">
      <c r="B117" s="30"/>
    </row>
    <row r="118" spans="2:2" s="18" customFormat="1" x14ac:dyDescent="0.25">
      <c r="B118" s="30"/>
    </row>
    <row r="119" spans="2:2" s="18" customFormat="1" x14ac:dyDescent="0.25">
      <c r="B119" s="30"/>
    </row>
    <row r="120" spans="2:2" s="18" customFormat="1" x14ac:dyDescent="0.25">
      <c r="B120" s="30"/>
    </row>
    <row r="121" spans="2:2" s="18" customFormat="1" x14ac:dyDescent="0.25">
      <c r="B121" s="30"/>
    </row>
    <row r="122" spans="2:2" s="18" customFormat="1" x14ac:dyDescent="0.25">
      <c r="B122" s="30"/>
    </row>
    <row r="123" spans="2:2" s="18" customFormat="1" x14ac:dyDescent="0.25">
      <c r="B123" s="30"/>
    </row>
    <row r="124" spans="2:2" s="18" customFormat="1" x14ac:dyDescent="0.25">
      <c r="B124" s="30"/>
    </row>
    <row r="125" spans="2:2" s="18" customFormat="1" x14ac:dyDescent="0.25">
      <c r="B125" s="30"/>
    </row>
    <row r="126" spans="2:2" s="18" customFormat="1" x14ac:dyDescent="0.25">
      <c r="B126" s="30"/>
    </row>
    <row r="127" spans="2:2" s="18" customFormat="1" x14ac:dyDescent="0.25">
      <c r="B127" s="30"/>
    </row>
    <row r="128" spans="2:2" s="18" customFormat="1" x14ac:dyDescent="0.25">
      <c r="B128" s="30"/>
    </row>
    <row r="129" spans="2:2" s="18" customFormat="1" x14ac:dyDescent="0.25">
      <c r="B129" s="30"/>
    </row>
    <row r="130" spans="2:2" s="18" customFormat="1" x14ac:dyDescent="0.25">
      <c r="B130" s="30"/>
    </row>
    <row r="131" spans="2:2" s="18" customFormat="1" x14ac:dyDescent="0.25">
      <c r="B131" s="30"/>
    </row>
    <row r="132" spans="2:2" s="18" customFormat="1" x14ac:dyDescent="0.25">
      <c r="B132" s="30"/>
    </row>
    <row r="133" spans="2:2" s="18" customFormat="1" x14ac:dyDescent="0.25">
      <c r="B133" s="30"/>
    </row>
    <row r="134" spans="2:2" s="18" customFormat="1" x14ac:dyDescent="0.25">
      <c r="B134" s="30"/>
    </row>
    <row r="135" spans="2:2" s="18" customFormat="1" x14ac:dyDescent="0.25">
      <c r="B135" s="30"/>
    </row>
    <row r="136" spans="2:2" s="18" customFormat="1" x14ac:dyDescent="0.25">
      <c r="B136" s="30"/>
    </row>
    <row r="137" spans="2:2" s="18" customFormat="1" x14ac:dyDescent="0.25">
      <c r="B137" s="30"/>
    </row>
    <row r="138" spans="2:2" s="18" customFormat="1" x14ac:dyDescent="0.25">
      <c r="B138" s="30"/>
    </row>
    <row r="139" spans="2:2" s="18" customFormat="1" x14ac:dyDescent="0.25">
      <c r="B139" s="30"/>
    </row>
    <row r="140" spans="2:2" s="18" customFormat="1" x14ac:dyDescent="0.25">
      <c r="B140" s="30"/>
    </row>
    <row r="141" spans="2:2" s="18" customFormat="1" x14ac:dyDescent="0.25">
      <c r="B141" s="30"/>
    </row>
    <row r="142" spans="2:2" s="18" customFormat="1" x14ac:dyDescent="0.25">
      <c r="B142" s="30"/>
    </row>
    <row r="143" spans="2:2" s="18" customFormat="1" x14ac:dyDescent="0.25">
      <c r="B143" s="30"/>
    </row>
    <row r="144" spans="2:2" s="18" customFormat="1" x14ac:dyDescent="0.25">
      <c r="B144" s="30"/>
    </row>
    <row r="145" spans="2:2" s="18" customFormat="1" x14ac:dyDescent="0.25">
      <c r="B145" s="30"/>
    </row>
    <row r="146" spans="2:2" s="18" customFormat="1" x14ac:dyDescent="0.25">
      <c r="B146" s="30"/>
    </row>
    <row r="147" spans="2:2" s="18" customFormat="1" x14ac:dyDescent="0.25">
      <c r="B147" s="30"/>
    </row>
    <row r="148" spans="2:2" s="18" customFormat="1" x14ac:dyDescent="0.25">
      <c r="B148" s="30"/>
    </row>
    <row r="149" spans="2:2" s="18" customFormat="1" x14ac:dyDescent="0.25">
      <c r="B149" s="30"/>
    </row>
    <row r="150" spans="2:2" s="18" customFormat="1" x14ac:dyDescent="0.25">
      <c r="B150" s="30"/>
    </row>
    <row r="151" spans="2:2" s="18" customFormat="1" x14ac:dyDescent="0.25">
      <c r="B151" s="30"/>
    </row>
    <row r="152" spans="2:2" s="18" customFormat="1" x14ac:dyDescent="0.25">
      <c r="B152" s="30"/>
    </row>
    <row r="153" spans="2:2" s="18" customFormat="1" x14ac:dyDescent="0.25">
      <c r="B153" s="30"/>
    </row>
    <row r="154" spans="2:2" s="18" customFormat="1" x14ac:dyDescent="0.25">
      <c r="B154" s="30"/>
    </row>
    <row r="155" spans="2:2" s="18" customFormat="1" x14ac:dyDescent="0.25">
      <c r="B155" s="30"/>
    </row>
    <row r="156" spans="2:2" s="18" customFormat="1" x14ac:dyDescent="0.25">
      <c r="B156" s="30"/>
    </row>
    <row r="157" spans="2:2" s="18" customFormat="1" x14ac:dyDescent="0.25">
      <c r="B157" s="30"/>
    </row>
    <row r="158" spans="2:2" s="18" customFormat="1" x14ac:dyDescent="0.25">
      <c r="B158" s="30"/>
    </row>
    <row r="159" spans="2:2" s="18" customFormat="1" x14ac:dyDescent="0.25">
      <c r="B159" s="30"/>
    </row>
    <row r="160" spans="2:2" s="18" customFormat="1" x14ac:dyDescent="0.25">
      <c r="B160" s="30"/>
    </row>
    <row r="161" spans="2:2" s="18" customFormat="1" x14ac:dyDescent="0.25">
      <c r="B161" s="30"/>
    </row>
    <row r="162" spans="2:2" s="18" customFormat="1" x14ac:dyDescent="0.25">
      <c r="B162" s="30"/>
    </row>
    <row r="163" spans="2:2" s="18" customFormat="1" x14ac:dyDescent="0.25">
      <c r="B163" s="30"/>
    </row>
    <row r="164" spans="2:2" s="18" customFormat="1" x14ac:dyDescent="0.25">
      <c r="B164" s="30"/>
    </row>
    <row r="165" spans="2:2" s="18" customFormat="1" x14ac:dyDescent="0.25">
      <c r="B165" s="30"/>
    </row>
    <row r="166" spans="2:2" s="18" customFormat="1" x14ac:dyDescent="0.25">
      <c r="B166" s="30"/>
    </row>
    <row r="167" spans="2:2" s="18" customFormat="1" x14ac:dyDescent="0.25">
      <c r="B167" s="30"/>
    </row>
    <row r="168" spans="2:2" s="18" customFormat="1" x14ac:dyDescent="0.25">
      <c r="B168" s="30"/>
    </row>
    <row r="169" spans="2:2" s="18" customFormat="1" x14ac:dyDescent="0.25">
      <c r="B169" s="30"/>
    </row>
    <row r="170" spans="2:2" s="18" customFormat="1" x14ac:dyDescent="0.25">
      <c r="B170" s="30"/>
    </row>
    <row r="171" spans="2:2" s="18" customFormat="1" x14ac:dyDescent="0.25">
      <c r="B171" s="30"/>
    </row>
    <row r="172" spans="2:2" s="18" customFormat="1" x14ac:dyDescent="0.25">
      <c r="B172" s="30"/>
    </row>
    <row r="173" spans="2:2" s="18" customFormat="1" x14ac:dyDescent="0.25">
      <c r="B173" s="30"/>
    </row>
    <row r="174" spans="2:2" s="18" customFormat="1" x14ac:dyDescent="0.25">
      <c r="B174" s="30"/>
    </row>
    <row r="175" spans="2:2" s="18" customFormat="1" x14ac:dyDescent="0.25">
      <c r="B175" s="30"/>
    </row>
    <row r="176" spans="2:2" s="18" customFormat="1" x14ac:dyDescent="0.25">
      <c r="B176" s="30"/>
    </row>
    <row r="177" spans="2:2" s="18" customFormat="1" x14ac:dyDescent="0.25">
      <c r="B177" s="30"/>
    </row>
    <row r="178" spans="2:2" s="18" customFormat="1" x14ac:dyDescent="0.25">
      <c r="B178" s="30"/>
    </row>
    <row r="179" spans="2:2" s="18" customFormat="1" x14ac:dyDescent="0.25">
      <c r="B179" s="30"/>
    </row>
    <row r="180" spans="2:2" s="18" customFormat="1" x14ac:dyDescent="0.25">
      <c r="B180" s="30"/>
    </row>
    <row r="181" spans="2:2" s="18" customFormat="1" x14ac:dyDescent="0.25">
      <c r="B181" s="30"/>
    </row>
    <row r="182" spans="2:2" s="18" customFormat="1" x14ac:dyDescent="0.25">
      <c r="B182" s="30"/>
    </row>
    <row r="183" spans="2:2" s="18" customFormat="1" x14ac:dyDescent="0.25">
      <c r="B183" s="30"/>
    </row>
    <row r="184" spans="2:2" s="18" customFormat="1" x14ac:dyDescent="0.25">
      <c r="B184" s="30"/>
    </row>
  </sheetData>
  <pageMargins left="0.7" right="0.7" top="0.75" bottom="0.75" header="0.3" footer="0.3"/>
  <pageSetup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Strategy</vt:lpstr>
      <vt:lpstr>Funds</vt:lpstr>
      <vt:lpstr>A</vt:lpstr>
      <vt:lpstr>B</vt:lpstr>
      <vt:lpstr>C</vt:lpstr>
      <vt:lpstr>D</vt:lpstr>
      <vt:lpstr>E</vt:lpstr>
      <vt:lpstr>F</vt:lpstr>
      <vt:lpstr>G</vt:lpstr>
      <vt:lpstr>H</vt:lpstr>
      <vt:lpstr>I</vt:lpstr>
      <vt:lpstr>A!Print_Area</vt:lpstr>
      <vt:lpstr>B!Print_Area</vt:lpstr>
      <vt:lpstr>'C'!Print_Area</vt:lpstr>
      <vt:lpstr>D!Print_Area</vt:lpstr>
      <vt:lpstr>E!Print_Area</vt:lpstr>
      <vt:lpstr>F!Print_Area</vt:lpstr>
      <vt:lpstr>Funds!Print_Area</vt:lpstr>
      <vt:lpstr>G!Print_Area</vt:lpstr>
      <vt:lpstr>H!Print_Area</vt:lpstr>
      <vt:lpstr>I!Print_Area</vt:lpstr>
      <vt:lpstr>Strategy!Print_Area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Cox</dc:creator>
  <cp:lastModifiedBy>Norm Cox</cp:lastModifiedBy>
  <cp:lastPrinted>2020-03-06T02:18:40Z</cp:lastPrinted>
  <dcterms:created xsi:type="dcterms:W3CDTF">2018-08-30T16:01:23Z</dcterms:created>
  <dcterms:modified xsi:type="dcterms:W3CDTF">2020-03-13T15:34:59Z</dcterms:modified>
</cp:coreProperties>
</file>